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E1D81601-5F85-4112-964A-C983525570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DIST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CADISTA!$W$6:$AC$60</definedName>
    <definedName name="DECISION">[1]OTROS!$D$2:$D$3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7" i="1" l="1"/>
  <c r="AB57" i="1" s="1"/>
  <c r="AC57" i="1" s="1"/>
  <c r="L57" i="1"/>
  <c r="N57" i="1" s="1"/>
  <c r="O57" i="1" s="1"/>
  <c r="Z56" i="1"/>
  <c r="AB56" i="1" s="1"/>
  <c r="AC56" i="1" s="1"/>
  <c r="L56" i="1"/>
  <c r="N56" i="1" s="1"/>
  <c r="O56" i="1" s="1"/>
  <c r="Z60" i="1"/>
  <c r="AB60" i="1" s="1"/>
  <c r="AC60" i="1" s="1"/>
  <c r="L60" i="1"/>
  <c r="N60" i="1" s="1"/>
  <c r="O60" i="1" s="1"/>
  <c r="Z59" i="1"/>
  <c r="AB59" i="1" s="1"/>
  <c r="AC59" i="1" s="1"/>
  <c r="L59" i="1"/>
  <c r="N59" i="1" s="1"/>
  <c r="O59" i="1" s="1"/>
  <c r="Z58" i="1"/>
  <c r="AB58" i="1" s="1"/>
  <c r="AC58" i="1" s="1"/>
  <c r="L58" i="1"/>
  <c r="N58" i="1" s="1"/>
  <c r="O58" i="1" s="1"/>
  <c r="Z55" i="1"/>
  <c r="AB55" i="1" s="1"/>
  <c r="AC55" i="1" s="1"/>
  <c r="L55" i="1"/>
  <c r="N55" i="1" s="1"/>
  <c r="O55" i="1" s="1"/>
  <c r="D55" i="1"/>
  <c r="C55" i="1"/>
  <c r="Z54" i="1"/>
  <c r="AB54" i="1" s="1"/>
  <c r="AC54" i="1" s="1"/>
  <c r="L54" i="1"/>
  <c r="N54" i="1" s="1"/>
  <c r="O54" i="1" s="1"/>
  <c r="D54" i="1"/>
  <c r="C54" i="1"/>
  <c r="Z53" i="1"/>
  <c r="AB53" i="1" s="1"/>
  <c r="AC53" i="1" s="1"/>
  <c r="L53" i="1"/>
  <c r="N53" i="1" s="1"/>
  <c r="O53" i="1" s="1"/>
  <c r="D53" i="1"/>
  <c r="C53" i="1"/>
  <c r="Z52" i="1"/>
  <c r="AB52" i="1" s="1"/>
  <c r="AC52" i="1" s="1"/>
  <c r="L52" i="1"/>
  <c r="N52" i="1" s="1"/>
  <c r="O52" i="1" s="1"/>
  <c r="D52" i="1"/>
  <c r="C52" i="1"/>
  <c r="Z51" i="1"/>
  <c r="AB51" i="1" s="1"/>
  <c r="AC51" i="1" s="1"/>
  <c r="L51" i="1"/>
  <c r="N51" i="1" s="1"/>
  <c r="O51" i="1" s="1"/>
  <c r="D51" i="1"/>
  <c r="C51" i="1"/>
  <c r="Z50" i="1"/>
  <c r="AB50" i="1" s="1"/>
  <c r="AC50" i="1" s="1"/>
  <c r="L50" i="1"/>
  <c r="N50" i="1" s="1"/>
  <c r="O50" i="1" s="1"/>
  <c r="D50" i="1"/>
  <c r="C50" i="1"/>
  <c r="Z49" i="1"/>
  <c r="AB49" i="1" s="1"/>
  <c r="AC49" i="1" s="1"/>
  <c r="L49" i="1"/>
  <c r="N49" i="1" s="1"/>
  <c r="O49" i="1" s="1"/>
  <c r="D49" i="1"/>
  <c r="C49" i="1"/>
  <c r="Z48" i="1"/>
  <c r="AB48" i="1" s="1"/>
  <c r="AC48" i="1" s="1"/>
  <c r="L48" i="1"/>
  <c r="N48" i="1" s="1"/>
  <c r="O48" i="1" s="1"/>
  <c r="Z42" i="1"/>
  <c r="AB42" i="1" s="1"/>
  <c r="AC42" i="1" s="1"/>
  <c r="L42" i="1"/>
  <c r="N42" i="1" s="1"/>
  <c r="O42" i="1" s="1"/>
  <c r="Z37" i="1"/>
  <c r="AB37" i="1" s="1"/>
  <c r="AC37" i="1" s="1"/>
  <c r="L37" i="1"/>
  <c r="N37" i="1" s="1"/>
  <c r="O37" i="1" s="1"/>
  <c r="Z29" i="1"/>
  <c r="AB29" i="1" s="1"/>
  <c r="AC29" i="1" s="1"/>
  <c r="L29" i="1"/>
  <c r="N29" i="1" s="1"/>
  <c r="O29" i="1" s="1"/>
  <c r="Z20" i="1"/>
  <c r="AB20" i="1" s="1"/>
  <c r="AC20" i="1" s="1"/>
  <c r="L20" i="1"/>
  <c r="N20" i="1" s="1"/>
  <c r="O20" i="1" s="1"/>
  <c r="Z13" i="1"/>
  <c r="AB13" i="1" s="1"/>
  <c r="AC13" i="1" s="1"/>
  <c r="L13" i="1"/>
  <c r="N13" i="1" s="1"/>
  <c r="O13" i="1" s="1"/>
  <c r="Z9" i="1"/>
  <c r="AB9" i="1" s="1"/>
  <c r="AC9" i="1" s="1"/>
  <c r="L9" i="1"/>
  <c r="N9" i="1" s="1"/>
  <c r="O9" i="1" s="1"/>
  <c r="Z8" i="1" l="1"/>
  <c r="AB8" i="1" s="1"/>
  <c r="AC8" i="1" s="1"/>
  <c r="Z10" i="1"/>
  <c r="AB10" i="1" s="1"/>
  <c r="AC10" i="1" s="1"/>
  <c r="Z11" i="1"/>
  <c r="AB11" i="1" s="1"/>
  <c r="AC11" i="1" s="1"/>
  <c r="Z12" i="1"/>
  <c r="L8" i="1"/>
  <c r="N8" i="1" s="1"/>
  <c r="O8" i="1" s="1"/>
  <c r="L10" i="1"/>
  <c r="N10" i="1" s="1"/>
  <c r="O10" i="1" s="1"/>
  <c r="L11" i="1"/>
  <c r="N11" i="1" s="1"/>
  <c r="O11" i="1" s="1"/>
  <c r="L12" i="1"/>
  <c r="N12" i="1" s="1"/>
  <c r="O12" i="1" s="1"/>
  <c r="Z7" i="1"/>
  <c r="AB7" i="1" s="1"/>
  <c r="AC7" i="1" s="1"/>
  <c r="L7" i="1"/>
  <c r="N7" i="1" s="1"/>
  <c r="O7" i="1" s="1"/>
  <c r="C13" i="1" l="1"/>
  <c r="D13" i="1"/>
  <c r="C15" i="1"/>
  <c r="D15" i="1"/>
  <c r="C16" i="1"/>
  <c r="D16" i="1"/>
  <c r="C17" i="1"/>
  <c r="C18" i="1"/>
  <c r="D18" i="1"/>
  <c r="C19" i="1"/>
  <c r="D19" i="1"/>
  <c r="C20" i="1"/>
  <c r="D20" i="1"/>
  <c r="C21" i="1"/>
  <c r="D21" i="1"/>
  <c r="C22" i="1"/>
  <c r="D22" i="1"/>
  <c r="C23" i="1"/>
  <c r="C24" i="1"/>
  <c r="D24" i="1"/>
  <c r="C25" i="1"/>
  <c r="D25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D12" i="1" l="1"/>
  <c r="C12" i="1"/>
  <c r="L14" i="1" l="1"/>
  <c r="N14" i="1" s="1"/>
  <c r="O14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O33" i="1" s="1"/>
  <c r="L34" i="1"/>
  <c r="N34" i="1" s="1"/>
  <c r="O34" i="1" s="1"/>
  <c r="L35" i="1"/>
  <c r="N35" i="1" s="1"/>
  <c r="O35" i="1" s="1"/>
  <c r="L36" i="1"/>
  <c r="N36" i="1" s="1"/>
  <c r="O36" i="1" s="1"/>
  <c r="L38" i="1"/>
  <c r="N38" i="1" s="1"/>
  <c r="O38" i="1" s="1"/>
  <c r="L39" i="1"/>
  <c r="N39" i="1" s="1"/>
  <c r="O39" i="1" s="1"/>
  <c r="L40" i="1"/>
  <c r="N40" i="1" s="1"/>
  <c r="O40" i="1" s="1"/>
  <c r="L41" i="1"/>
  <c r="N41" i="1" s="1"/>
  <c r="O41" i="1" s="1"/>
  <c r="L43" i="1"/>
  <c r="N43" i="1" s="1"/>
  <c r="O43" i="1" s="1"/>
  <c r="L44" i="1"/>
  <c r="N44" i="1" s="1"/>
  <c r="O44" i="1" s="1"/>
  <c r="L45" i="1"/>
  <c r="N45" i="1" s="1"/>
  <c r="O45" i="1" s="1"/>
  <c r="L46" i="1"/>
  <c r="N46" i="1" s="1"/>
  <c r="O46" i="1" s="1"/>
  <c r="L47" i="1"/>
  <c r="N47" i="1" s="1"/>
  <c r="O47" i="1" s="1"/>
  <c r="Z14" i="1"/>
  <c r="AB14" i="1" s="1"/>
  <c r="AC14" i="1" s="1"/>
  <c r="Z15" i="1"/>
  <c r="AB15" i="1" s="1"/>
  <c r="AC15" i="1" s="1"/>
  <c r="Z16" i="1"/>
  <c r="AB16" i="1" s="1"/>
  <c r="AC16" i="1" s="1"/>
  <c r="Z17" i="1"/>
  <c r="AB17" i="1" s="1"/>
  <c r="AC17" i="1" s="1"/>
  <c r="Z18" i="1"/>
  <c r="AB18" i="1" s="1"/>
  <c r="AC18" i="1" s="1"/>
  <c r="Z19" i="1"/>
  <c r="AB19" i="1" s="1"/>
  <c r="AC19" i="1" s="1"/>
  <c r="Z21" i="1"/>
  <c r="AB21" i="1" s="1"/>
  <c r="AC21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7" i="1"/>
  <c r="AB27" i="1" s="1"/>
  <c r="AC27" i="1" s="1"/>
  <c r="Z28" i="1"/>
  <c r="AB28" i="1" s="1"/>
  <c r="AC28" i="1" s="1"/>
  <c r="Z30" i="1"/>
  <c r="AB30" i="1" s="1"/>
  <c r="AC30" i="1" s="1"/>
  <c r="Z31" i="1"/>
  <c r="AB31" i="1" s="1"/>
  <c r="AC31" i="1" s="1"/>
  <c r="Z32" i="1"/>
  <c r="AB32" i="1" s="1"/>
  <c r="AC32" i="1" s="1"/>
  <c r="Z33" i="1"/>
  <c r="AB33" i="1" s="1"/>
  <c r="AC33" i="1" s="1"/>
  <c r="Z34" i="1"/>
  <c r="AB34" i="1" s="1"/>
  <c r="AC34" i="1" s="1"/>
  <c r="Z35" i="1"/>
  <c r="AB35" i="1" s="1"/>
  <c r="AC35" i="1" s="1"/>
  <c r="Z36" i="1"/>
  <c r="AB36" i="1" s="1"/>
  <c r="AC36" i="1" s="1"/>
  <c r="Z38" i="1"/>
  <c r="AB38" i="1" s="1"/>
  <c r="AC38" i="1" s="1"/>
  <c r="Z39" i="1"/>
  <c r="AB39" i="1" s="1"/>
  <c r="AC39" i="1" s="1"/>
  <c r="Z40" i="1"/>
  <c r="AB40" i="1" s="1"/>
  <c r="AC40" i="1" s="1"/>
  <c r="Z41" i="1"/>
  <c r="AB41" i="1" s="1"/>
  <c r="AC41" i="1" s="1"/>
  <c r="Z43" i="1"/>
  <c r="AB43" i="1" s="1"/>
  <c r="AC43" i="1" s="1"/>
  <c r="Z44" i="1"/>
  <c r="AB44" i="1" s="1"/>
  <c r="AC44" i="1" s="1"/>
  <c r="Z45" i="1"/>
  <c r="AB45" i="1" s="1"/>
  <c r="AC45" i="1" s="1"/>
  <c r="Z46" i="1"/>
  <c r="AB46" i="1" s="1"/>
  <c r="AC46" i="1" s="1"/>
  <c r="Z47" i="1"/>
  <c r="AB47" i="1" s="1"/>
  <c r="AC47" i="1" s="1"/>
  <c r="AB12" i="1" l="1"/>
  <c r="AC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<sst xmlns="http://schemas.openxmlformats.org/spreadsheetml/2006/main" count="592" uniqueCount="196">
  <si>
    <t>Uso de vehículos y/o herramientas de apoyo</t>
  </si>
  <si>
    <t>Sistema y estacciones de aislamiento y bloqueo</t>
  </si>
  <si>
    <t>Trabajos con torno</t>
  </si>
  <si>
    <t>Inspección de equipos y herramientas</t>
  </si>
  <si>
    <t>NIVEL DE RIESGO</t>
  </si>
  <si>
    <t>NIVEL DE PROBABILIDAD 
X
SEVERIDAD</t>
  </si>
  <si>
    <t>INDICE DE SEVERIDAD</t>
  </si>
  <si>
    <t>NIVEL DE PROBABILIDAD
(A+B+C+D)</t>
  </si>
  <si>
    <t>D (EXPOSICIÓN AL RIESGO)</t>
  </si>
  <si>
    <t>C (CAPACITACIÓN)</t>
  </si>
  <si>
    <t>B (PROCEDIMIENTOS EXISTENTES)</t>
  </si>
  <si>
    <t>A (PERSONAS EXPUESTAS)</t>
  </si>
  <si>
    <t>EPP</t>
  </si>
  <si>
    <t>Señalización/Advertencias/
Controles Adm</t>
  </si>
  <si>
    <t>Controles de Ingeniería</t>
  </si>
  <si>
    <t>Sustitución</t>
  </si>
  <si>
    <t>Eliminación</t>
  </si>
  <si>
    <t>NIVEL DE PROBABILIDAD 
X
INDICE DE SEVERIDAD</t>
  </si>
  <si>
    <t>RIESGO ASOCIADO</t>
  </si>
  <si>
    <t>DESCRIPCIÓN DE PELIGRO / EVENTO PELIGROSO</t>
  </si>
  <si>
    <t>CÓDIGO</t>
  </si>
  <si>
    <t>ACTIVIDAD</t>
  </si>
  <si>
    <t>RE-EVALUACIÓN</t>
  </si>
  <si>
    <t>NORMATIVA LEGAL</t>
  </si>
  <si>
    <t>EVALUACIÓN</t>
  </si>
  <si>
    <t>EMPRESA:</t>
  </si>
  <si>
    <t>VERSIÓN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</si>
  <si>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</si>
  <si>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</si>
  <si>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</si>
  <si>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</si>
  <si>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</si>
  <si>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</si>
  <si>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</si>
  <si>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</si>
  <si>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</si>
  <si>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</si>
  <si>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</si>
  <si>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</si>
  <si>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</si>
  <si>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</si>
  <si>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</si>
  <si>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</si>
  <si>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</si>
  <si>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</si>
  <si>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</si>
  <si>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</si>
  <si>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</si>
  <si>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</si>
  <si>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</si>
  <si>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</si>
  <si>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</si>
  <si>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</si>
  <si>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</si>
  <si>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</si>
  <si>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</si>
  <si>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</si>
  <si>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</si>
  <si>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</si>
  <si>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</si>
  <si>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</si>
  <si>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</si>
  <si>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</si>
  <si>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</si>
  <si>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</si>
  <si>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</si>
  <si>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</si>
  <si>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</si>
  <si>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</si>
  <si>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</si>
  <si>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</si>
  <si>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</si>
  <si>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</si>
  <si>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</si>
  <si>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</si>
  <si>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</si>
  <si>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</si>
  <si>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</si>
  <si>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</si>
  <si>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</si>
  <si>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</si>
  <si>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</si>
  <si>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</si>
  <si>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</si>
  <si>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</si>
  <si>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</si>
  <si>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</si>
  <si>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</si>
  <si>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</si>
  <si>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</si>
  <si>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</si>
  <si>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</si>
  <si>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</si>
  <si>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</si>
  <si>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</si>
  <si>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</si>
  <si>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</si>
  <si>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</si>
  <si>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</si>
  <si>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MANTENIMIENTO</t>
  </si>
  <si>
    <t>R</t>
  </si>
  <si>
    <t>BIOLÓGICO</t>
  </si>
  <si>
    <t>SO</t>
  </si>
  <si>
    <t>ERGONÓMICO</t>
  </si>
  <si>
    <t>MECÁNICO</t>
  </si>
  <si>
    <t>QUÍMICO</t>
  </si>
  <si>
    <t>FÍSICO</t>
  </si>
  <si>
    <t>ELÉCTRICO</t>
  </si>
  <si>
    <t>Fragmentos o partículas (viruta metálicas)</t>
  </si>
  <si>
    <t>Proyección de partículas metálicas, quemaduras, lesiones a la vista</t>
  </si>
  <si>
    <t>Daño a los ojos, piel.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</si>
  <si>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</si>
  <si>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</si>
  <si>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Capacitación de herramientas manuales y de poder, Supervisión constante, Orden y Limpieza Periódica, señalización con letreros de seguridad.</t>
  </si>
  <si>
    <t>Contacto con maquinas/objetos en movimiento,Atrapamiento.</t>
  </si>
  <si>
    <t>Camisa, pantalón jean, guantes, casco de seguridad,  protectores auditivos, zapatos de seguridad, lentes de seguridad.</t>
  </si>
  <si>
    <t>Amago de incendio, Incendio, quemaduras</t>
  </si>
  <si>
    <t>Uso de extintores</t>
  </si>
  <si>
    <t>Gabinete contra incendios, extintores.</t>
  </si>
  <si>
    <t>V: 00</t>
  </si>
  <si>
    <t>Trabajos en el Software CAD.</t>
  </si>
  <si>
    <t>Energía eléctrica</t>
  </si>
  <si>
    <t>Contacto con energía eléctrica, electrización, electrocución, incendio.</t>
  </si>
  <si>
    <t xml:space="preserve">Ley N° 29783, Ley de Seguridad y Salud en el Trabajo, D.S. N°005-2012 TR Reglamento de Ley N° 29783, Ley N° 30222 Ley que modifica la Ley 29783, Ley de  Seguridad y Salud en el Trabajo, D.S. 006-2014-TR Modificatoria  del Reglamento de Seguridad y Salud en el Trabajo. </t>
  </si>
  <si>
    <t>Sistema de conección de puesta a tierra.</t>
  </si>
  <si>
    <t>Radiación No Ionizantes (pantalla PC,  celulares, otros)</t>
  </si>
  <si>
    <t>Exposición a radiación no ionizante, lesiones a la vista, fatiga visual</t>
  </si>
  <si>
    <t>Virus SARS-CoV-2 (Virus que produce la enfermedad COVID-19)</t>
  </si>
  <si>
    <t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t>
  </si>
  <si>
    <t>Uso de teclado, pantalla de PC, laptop, mouse del computador</t>
  </si>
  <si>
    <t>Exposición a movimientos repetitivos, lesiones a la vista y  manos</t>
  </si>
  <si>
    <t xml:space="preserve">Ley N° 29783, Ley de Seguridad y Salud en el Trabajo, D.S. N°005-2012 TR Reglamento de Ley N° 29783, Ley N° 30222 Ley que modifica la Ley 29783, Ley de  Seguridad y Salud en el Trabajo, D.S. 006-2014-TR Modificatoria  del Reglamento de Seguridad y Salud en el Trabajo, Decreto Supremo N° 085-2003-PCM, Resolución Ministerial N° 375-2008-TR Norma Básica de Ergonomía y de Procedimientos de Evaluación de Riesgo Disergonómico. </t>
  </si>
  <si>
    <t>Sobrecarga de Trabajo</t>
  </si>
  <si>
    <t>Fatiga, estrés</t>
  </si>
  <si>
    <t>NR</t>
  </si>
  <si>
    <t>Equipo de torno en movimiento</t>
  </si>
  <si>
    <t>Atrapamiento.</t>
  </si>
  <si>
    <t>Trabajos con taladro, sierra eléctrica y fresadora</t>
  </si>
  <si>
    <t xml:space="preserve">  Capacitación de Manejo y Uso de EPP, Capacitación en la Matriz IPERC, Capacitación de RISST, Supervisión constante, Orden y Limpieza Periódica, señalización con letreros de seguridad, Charla de 5 min.</t>
  </si>
  <si>
    <t>Capacitación de manejo y uso de EPP, Capacitación en la Matriz IPERC, Capacitación de RISST, Orden y Limpieza Periódica, señalización con letreros de seguridad, monitoreo ocupacional, charla de 5 min.</t>
  </si>
  <si>
    <t xml:space="preserve">  Capacitación de Manejo y Uso de EPP, Capacitación en la Matriz IPERC, ATS y Permisos de Trabajo, Capacitación de RISST, Monitoreo Ocupacional "Ergonómico e Iluminación", Supervisión constante, Orden y Limpieza Periódica, señalización con letreros de seguridad, charla de 5 min.</t>
  </si>
  <si>
    <t xml:space="preserve">  Capacitación de Manejo y Uso de EPP, Capacitación en la Matriz IPERC, ATS y Permisos de Trabajo, Capacitación de RISST, Supervisión constante, Orden y Limpieza Periódica, señalización con letreros de seguridad, charla de 5min.</t>
  </si>
  <si>
    <t xml:space="preserve">  Capacitación de Manejo y Uso de EPP, Capacitación en la Matriz IPERC, ATS y Permisos de Trabajo, Capacitación de RISST, Capacitación de herramientas manuales y de poder, Supervisión constante, Orden y Limpieza Periódica, señalización con letreros de seguridad, charla de 5 min.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</si>
  <si>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charla de 5 min.</t>
  </si>
  <si>
    <t xml:space="preserve">  Capacitación de Manejo y Uso de EPP, Capacitación en la Matriz IPERC, ATS y Permisos de Trabajo, Capacitación de RISST, Supervisión constante, Orden y Limpieza Periódica, señalización con letreros de seguridad, monitoreo ocupacional, charla de 5 min.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</si>
  <si>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charla de 5 min</t>
  </si>
  <si>
    <t xml:space="preserve">  Capacitación de Manejo y Uso de EPP, Capacitación en la Matriz IPERC, ATS y Permisos de Trabajo, Capacitación de RISST, Supervisión constante, Orden y Limpieza Periódica, señalización con letreros de seguridad, Capacitación de uso de extintores, charla de 5 min.</t>
  </si>
  <si>
    <t xml:space="preserve">  Capacitación de Manejo y Uso de EPP, Capacitación con trabajo con energía eléctrica (bloqueo y etiquetado), Capacitación en la Matriz IPERC, ATS y Permisos de Trabajo, Capacitación de RISST, Supervisión constante, Orden y Limpieza Periódica, señalización con letreros de seguridad, charla de 5min.</t>
  </si>
  <si>
    <t>Trabajos con esmeril de banco, portatil y maquina de soldar.</t>
  </si>
  <si>
    <t>Trabajos de mesa ( rectificador de bocina, toma de datos)</t>
  </si>
  <si>
    <t>Traslado de piezas con (montacarga, tecle o hidrobul)</t>
  </si>
  <si>
    <t>Toma de datos de piezas en planta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</si>
  <si>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</si>
  <si>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</si>
  <si>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</si>
  <si>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 xml:space="preserve"> Plan de Vigilancia Prevención y Control COVID-19.
Capacitación sobre prevención y factores de riesgo de COVID-19.
Infografía de limpieza en equipos y ambientes de trabajo, señalización COVID-19.</t>
  </si>
  <si>
    <t>Guantes, casco de seguridad, zapatos de seguridad, lentes de seguridad.</t>
  </si>
  <si>
    <t>Lentes de seguridad.</t>
  </si>
  <si>
    <t>Guantes, lentes de seguridad.</t>
  </si>
  <si>
    <t>Tapones y/o orejeras con acople a casco, casco de seguridad.</t>
  </si>
  <si>
    <t>Zapatos de seguridad.</t>
  </si>
  <si>
    <t>Guantes, casco de seguridad, zapatos de seguridad.</t>
  </si>
  <si>
    <t>Lentes de seguridad, careta para esmeril.</t>
  </si>
  <si>
    <t>Camisa, pantalón jean, guantes, zapatos de seguridad.</t>
  </si>
  <si>
    <t>LOCATIVO</t>
  </si>
  <si>
    <t>Capacitación de manejo y uso de EPP, Capacitación en la Matriz IPERC y Mapa de Riesgos, Capacitación de Herramientas manuales y de Poder, Capacitación RISST, Supervisión Constante, Señalizaciones de Seguridad vial, orden y limpieza periódica.</t>
  </si>
  <si>
    <t xml:space="preserve">  Capacitación de Manejo y Uso de EPP, Capacitación de Herramientas Manuales y de Poder, Capacitación de trabajos en caliente,  Capacitación de trabajos en altura,Capacitación de IPERC, ATS y Permisos de trabajo, Mapa de Riesgos, Capacitación del RISST, Supervisión constante, Orden y Limpieza Periódica, señalización con letreros de seguridad, charlas diarias.</t>
  </si>
  <si>
    <t>Capacitación de manejo y uso de EPP, Capacitación en la Matriz IPERC y Mapa de Riesgos, Capacitación de Herramientas manuales y de Poder, Capacitación RISST, Supervisión Constante, Señalizaciones de Seguridad, orden y limpieza periódica, charlas diarias.</t>
  </si>
  <si>
    <t xml:space="preserve">  Capacitación de Manejo y Uso de EPP, Capacitación de Herramientas Manuales y de Poder, Capacitación de trabajos en caliente, Capacitación de IPERC, ATS y Permisos de trabajo, Mapa de Riesgos, Capacitación del RISST, Supervisión constante, Orden y Limpieza Periódica, señalización con letreros de seguridad vial, uso de chaleco reflectivo en turno nocturno, plan de emergencia</t>
  </si>
  <si>
    <t>Casco de seguridad,</t>
  </si>
  <si>
    <t>ERGONÓMCO</t>
  </si>
  <si>
    <t>Uso de montacarga y/o herramientas de apoyo para traslado de material o piezas</t>
  </si>
  <si>
    <t>Capacitación de manejo y uso de EPP, Capacitación en la Matriz IPERC y puesto de trabajo,  Mapa de Riesgos, Capacitación de Herramientas manuales y de Poder, Capacitación RISST, Supervisión Constante, Señalizaciones de Seguridad, orden y limpieza periódica, capacitación en manejo manual de carga, monitoreo ocupacional en ergonomia, pausas activa, capacitación y autorización para uso de  montacarga, charlas diarias</t>
  </si>
  <si>
    <t>Capacitación de manejo y uso de EPP, Capacitación en la Matriz IPERC y Mapa de Riesgos, Capacitación de Herramientas manuales y de Poder, Capacitación RISST, Supervisión Constante, Señalizaciones de Seguridad, orden y limpieza periódica, monitoreo de ruido, EMOS, charlas diarias</t>
  </si>
  <si>
    <t>Lluvia intensa</t>
  </si>
  <si>
    <t>Inundación, resbalones, colisión, resfríos.</t>
  </si>
  <si>
    <t>Capacitación de Manejo y Uso de EPP, Capacitación de IPERC, Capacitación de RISST, Capacitación Mapa de Riesgo, Control constante de la supervisión.</t>
  </si>
  <si>
    <t>Tormenta Eléctrica</t>
  </si>
  <si>
    <t>Exposición a descarga eléctrica, electrización, electrocución, incendios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</si>
  <si>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</si>
  <si>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</si>
  <si>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EMERGENCIA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</si>
  <si>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</si>
  <si>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IP-IDS-SST-028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</si>
  <si>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</si>
  <si>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</si>
  <si>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</si>
  <si>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</si>
  <si>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</si>
  <si>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</si>
  <si>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</si>
  <si>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</si>
  <si>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</si>
  <si>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TECNICO CADISTA INDUSTRIAL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</si>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</sst>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0"/>
      <color rgb="FF000000"/>
      <name val="Arial Narrow"/>
      <family val="2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3" fillId="0" borderId="0" xfId="0" applyFont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2" borderId="0" xfId="0" applyFont="1" applyFill="1" applyAlignment="1">
      <alignment wrapText="1"/>
    </xf>
    <xf numFmtId="0" fontId="17" fillId="0" borderId="10" xfId="0" applyFon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" fillId="8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textRotation="90" wrapText="1"/>
    </xf>
    <xf numFmtId="0" fontId="16" fillId="9" borderId="4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textRotation="90" wrapText="1"/>
    </xf>
    <xf numFmtId="2" fontId="17" fillId="4" borderId="4" xfId="0" applyNumberFormat="1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5" fillId="10" borderId="4" xfId="0" applyFont="1" applyFill="1" applyBorder="1" applyAlignment="1">
      <alignment horizontal="left" vertical="center"/>
    </xf>
    <xf numFmtId="2" fontId="17" fillId="7" borderId="4" xfId="0" applyNumberFormat="1" applyFont="1" applyFill="1" applyBorder="1" applyAlignment="1">
      <alignment horizontal="center" vertical="center" wrapText="1"/>
    </xf>
    <xf numFmtId="2" fontId="17" fillId="6" borderId="4" xfId="0" applyNumberFormat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2" fontId="17" fillId="6" borderId="16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2" fontId="17" fillId="4" borderId="16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textRotation="90" wrapText="1"/>
    </xf>
    <xf numFmtId="0" fontId="24" fillId="0" borderId="9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textRotation="90" wrapText="1"/>
    </xf>
    <xf numFmtId="0" fontId="17" fillId="2" borderId="20" xfId="0" applyFont="1" applyFill="1" applyBorder="1" applyAlignment="1">
      <alignment horizontal="center" vertical="center" wrapText="1"/>
    </xf>
    <xf numFmtId="2" fontId="17" fillId="7" borderId="20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2" fontId="17" fillId="6" borderId="22" xfId="0" applyNumberFormat="1" applyFont="1" applyFill="1" applyBorder="1" applyAlignment="1">
      <alignment horizontal="center" vertical="center" wrapText="1"/>
    </xf>
    <xf numFmtId="0" fontId="16" fillId="9" borderId="30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textRotation="90" wrapText="1"/>
    </xf>
    <xf numFmtId="2" fontId="17" fillId="11" borderId="4" xfId="0" applyNumberFormat="1" applyFont="1" applyFill="1" applyBorder="1" applyAlignment="1">
      <alignment horizontal="center" vertical="center" wrapText="1"/>
    </xf>
    <xf numFmtId="2" fontId="17" fillId="11" borderId="16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wrapText="1"/>
    </xf>
    <xf numFmtId="0" fontId="24" fillId="0" borderId="5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left" vertical="center"/>
    </xf>
    <xf numFmtId="0" fontId="25" fillId="10" borderId="12" xfId="0" applyFont="1" applyFill="1" applyBorder="1" applyAlignment="1">
      <alignment horizontal="left" vertical="center"/>
    </xf>
    <xf numFmtId="0" fontId="27" fillId="10" borderId="4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25" fillId="10" borderId="5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4" fontId="24" fillId="0" borderId="8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14" fontId="24" fillId="0" borderId="6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textRotation="90" wrapText="1"/>
    </xf>
    <xf numFmtId="0" fontId="15" fillId="9" borderId="10" xfId="0" applyFont="1" applyFill="1" applyBorder="1" applyAlignment="1">
      <alignment horizontal="center" vertical="center" textRotation="90" wrapText="1"/>
    </xf>
    <xf numFmtId="0" fontId="25" fillId="0" borderId="1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textRotation="90" wrapText="1"/>
    </xf>
    <xf numFmtId="0" fontId="16" fillId="9" borderId="10" xfId="0" applyFont="1" applyFill="1" applyBorder="1" applyAlignment="1">
      <alignment horizontal="center" vertical="center" textRotation="90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3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365125</xdr:colOff>
      <xdr:row>0</xdr:row>
      <xdr:rowOff>111125</xdr:rowOff>
    </xdr:from>
    <xdr:ext cx="1619250" cy="654065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365125" y="11112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1290637</xdr:colOff>
      <xdr:row>78</xdr:row>
      <xdr:rowOff>165099</xdr:rowOff>
    </xdr:from>
    <xdr:to>
      <xdr:col>19</xdr:col>
      <xdr:colOff>3331635</xdr:colOff>
      <xdr:row>78</xdr:row>
      <xdr:rowOff>1871662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74200" y="115893849"/>
          <a:ext cx="3422123" cy="1706563"/>
        </a:xfrm>
        <a:prstGeom prst="rect">
          <a:avLst/>
        </a:prstGeom>
      </xdr:spPr>
    </xdr:pic>
    <xdr:clientData/>
  </xdr:twoCellAnchor>
  <xdr:twoCellAnchor editAs="oneCell">
    <xdr:from>
      <xdr:col>15</xdr:col>
      <xdr:colOff>1531937</xdr:colOff>
      <xdr:row>78</xdr:row>
      <xdr:rowOff>254000</xdr:rowOff>
    </xdr:from>
    <xdr:to>
      <xdr:col>15</xdr:col>
      <xdr:colOff>3312648</xdr:colOff>
      <xdr:row>78</xdr:row>
      <xdr:rowOff>1927225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87687" y="116363750"/>
          <a:ext cx="1780711" cy="16732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5</xdr:col>
      <xdr:colOff>524640</xdr:colOff>
      <xdr:row>78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5" y="142843250"/>
          <a:ext cx="5747515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269875</xdr:colOff>
      <xdr:row>78</xdr:row>
      <xdr:rowOff>333374</xdr:rowOff>
    </xdr:from>
    <xdr:to>
      <xdr:col>11</xdr:col>
      <xdr:colOff>217724</xdr:colOff>
      <xdr:row>78</xdr:row>
      <xdr:rowOff>2079623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750" y="143176624"/>
          <a:ext cx="5329474" cy="174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8"/>
  <sheetViews>
    <sheetView showGridLines="0" tabSelected="1" topLeftCell="H61" zoomScale="40" zoomScaleNormal="40" zoomScaleSheetLayoutView="55" workbookViewId="0">
      <selection activeCell="Y79" sqref="Y79"/>
    </sheetView>
  </sheetViews>
  <sheetFormatPr baseColWidth="10" defaultColWidth="11.453125" defaultRowHeight="14" x14ac:dyDescent="0.3"/>
  <cols>
    <col min="1" max="1" width="25.7265625" style="19" customWidth="1"/>
    <col min="2" max="2" width="12.26953125" style="12" customWidth="1"/>
    <col min="3" max="3" width="27.54296875" style="12" customWidth="1"/>
    <col min="4" max="4" width="25.7265625" style="12" customWidth="1"/>
    <col min="5" max="5" width="21.54296875" style="12" customWidth="1"/>
    <col min="6" max="6" width="9.7265625" style="12" customWidth="1"/>
    <col min="7" max="7" width="14.81640625" style="12" customWidth="1"/>
    <col min="8" max="14" width="7.7265625" style="12" customWidth="1"/>
    <col min="15" max="15" width="25.1796875" style="12" customWidth="1"/>
    <col min="16" max="16" width="77.26953125" style="12" customWidth="1"/>
    <col min="17" max="17" width="10.7265625" style="12" customWidth="1"/>
    <col min="18" max="18" width="10.1796875" style="12" customWidth="1"/>
    <col min="19" max="19" width="20.7265625" style="12" customWidth="1"/>
    <col min="20" max="20" width="87.54296875" style="19" customWidth="1"/>
    <col min="21" max="21" width="34.453125" style="12" customWidth="1"/>
    <col min="22" max="28" width="7.7265625" style="12" customWidth="1"/>
    <col min="29" max="29" width="22.26953125" style="12" customWidth="1"/>
    <col min="30" max="30" width="11.453125" style="12"/>
    <col min="31" max="31" width="27.453125" style="12" customWidth="1"/>
    <col min="32" max="16384" width="11.453125" style="12"/>
  </cols>
  <sheetData>
    <row r="1" spans="1:30" ht="30" customHeight="1" x14ac:dyDescent="0.3">
      <c r="A1" s="156"/>
      <c r="B1" s="157"/>
      <c r="C1" s="160" t="s">
        <v>111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2"/>
      <c r="V1" s="166" t="s">
        <v>20</v>
      </c>
      <c r="W1" s="166"/>
      <c r="X1" s="166"/>
      <c r="Y1" s="166"/>
      <c r="Z1" s="166"/>
      <c r="AA1" s="166" t="s">
        <v>183</v>
      </c>
      <c r="AB1" s="166"/>
      <c r="AC1" s="167"/>
    </row>
    <row r="2" spans="1:30" ht="30" customHeight="1" x14ac:dyDescent="0.3">
      <c r="A2" s="158"/>
      <c r="B2" s="159"/>
      <c r="C2" s="163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5"/>
      <c r="V2" s="139" t="s">
        <v>26</v>
      </c>
      <c r="W2" s="139"/>
      <c r="X2" s="139"/>
      <c r="Y2" s="139"/>
      <c r="Z2" s="139"/>
      <c r="AA2" s="139" t="s">
        <v>119</v>
      </c>
      <c r="AB2" s="139"/>
      <c r="AC2" s="140"/>
    </row>
    <row r="3" spans="1:30" s="1" customFormat="1" ht="49.5" customHeight="1" x14ac:dyDescent="0.35">
      <c r="A3" s="170" t="s">
        <v>25</v>
      </c>
      <c r="B3" s="171"/>
      <c r="C3" s="172" t="s">
        <v>112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4"/>
      <c r="AD3" s="12"/>
    </row>
    <row r="4" spans="1:30" s="1" customFormat="1" ht="49.5" customHeight="1" x14ac:dyDescent="0.35">
      <c r="A4" s="170" t="s">
        <v>90</v>
      </c>
      <c r="B4" s="171"/>
      <c r="C4" s="149" t="s">
        <v>193</v>
      </c>
      <c r="D4" s="150"/>
      <c r="E4" s="150"/>
      <c r="F4" s="150"/>
      <c r="G4" s="150"/>
      <c r="H4" s="150"/>
      <c r="I4" s="150"/>
      <c r="J4" s="150"/>
      <c r="K4" s="151"/>
      <c r="L4" s="152" t="s">
        <v>91</v>
      </c>
      <c r="M4" s="153"/>
      <c r="N4" s="153"/>
      <c r="O4" s="154"/>
      <c r="P4" s="149" t="s">
        <v>99</v>
      </c>
      <c r="Q4" s="150"/>
      <c r="R4" s="150"/>
      <c r="S4" s="151"/>
      <c r="T4" s="152" t="s">
        <v>92</v>
      </c>
      <c r="U4" s="154"/>
      <c r="V4" s="149" t="s">
        <v>93</v>
      </c>
      <c r="W4" s="150"/>
      <c r="X4" s="150"/>
      <c r="Y4" s="150"/>
      <c r="Z4" s="150"/>
      <c r="AA4" s="150"/>
      <c r="AB4" s="150"/>
      <c r="AC4" s="155"/>
      <c r="AD4" s="12"/>
    </row>
    <row r="5" spans="1:30" s="1" customFormat="1" ht="62.5" customHeight="1" x14ac:dyDescent="0.35">
      <c r="A5" s="123" t="s">
        <v>94</v>
      </c>
      <c r="B5" s="124"/>
      <c r="C5" s="124"/>
      <c r="D5" s="125"/>
      <c r="E5" s="26" t="s">
        <v>95</v>
      </c>
      <c r="F5" s="126" t="s">
        <v>96</v>
      </c>
      <c r="G5" s="126" t="s">
        <v>97</v>
      </c>
      <c r="H5" s="97" t="s">
        <v>24</v>
      </c>
      <c r="I5" s="98"/>
      <c r="J5" s="98"/>
      <c r="K5" s="98"/>
      <c r="L5" s="98"/>
      <c r="M5" s="98"/>
      <c r="N5" s="98"/>
      <c r="O5" s="99"/>
      <c r="P5" s="168" t="s">
        <v>23</v>
      </c>
      <c r="Q5" s="97" t="s">
        <v>27</v>
      </c>
      <c r="R5" s="98"/>
      <c r="S5" s="98"/>
      <c r="T5" s="98"/>
      <c r="U5" s="99"/>
      <c r="V5" s="97" t="s">
        <v>22</v>
      </c>
      <c r="W5" s="98"/>
      <c r="X5" s="98"/>
      <c r="Y5" s="98"/>
      <c r="Z5" s="98"/>
      <c r="AA5" s="98"/>
      <c r="AB5" s="98"/>
      <c r="AC5" s="100"/>
      <c r="AD5" s="12"/>
    </row>
    <row r="6" spans="1:30" s="31" customFormat="1" ht="188.25" customHeight="1" x14ac:dyDescent="0.35">
      <c r="A6" s="58" t="s">
        <v>21</v>
      </c>
      <c r="B6" s="27" t="s">
        <v>20</v>
      </c>
      <c r="C6" s="27" t="s">
        <v>19</v>
      </c>
      <c r="D6" s="27" t="s">
        <v>18</v>
      </c>
      <c r="E6" s="28" t="s">
        <v>98</v>
      </c>
      <c r="F6" s="127"/>
      <c r="G6" s="127"/>
      <c r="H6" s="29" t="s">
        <v>11</v>
      </c>
      <c r="I6" s="29" t="s">
        <v>10</v>
      </c>
      <c r="J6" s="29" t="s">
        <v>9</v>
      </c>
      <c r="K6" s="29" t="s">
        <v>8</v>
      </c>
      <c r="L6" s="29" t="s">
        <v>7</v>
      </c>
      <c r="M6" s="29" t="s">
        <v>6</v>
      </c>
      <c r="N6" s="29" t="s">
        <v>17</v>
      </c>
      <c r="O6" s="29" t="s">
        <v>4</v>
      </c>
      <c r="P6" s="169"/>
      <c r="Q6" s="29" t="s">
        <v>16</v>
      </c>
      <c r="R6" s="29" t="s">
        <v>15</v>
      </c>
      <c r="S6" s="29" t="s">
        <v>14</v>
      </c>
      <c r="T6" s="29" t="s">
        <v>13</v>
      </c>
      <c r="U6" s="29" t="s">
        <v>12</v>
      </c>
      <c r="V6" s="29" t="s">
        <v>11</v>
      </c>
      <c r="W6" s="29" t="s">
        <v>10</v>
      </c>
      <c r="X6" s="29" t="s">
        <v>9</v>
      </c>
      <c r="Y6" s="29" t="s">
        <v>8</v>
      </c>
      <c r="Z6" s="29" t="s">
        <v>7</v>
      </c>
      <c r="AA6" s="29" t="s">
        <v>6</v>
      </c>
      <c r="AB6" s="29" t="s">
        <v>5</v>
      </c>
      <c r="AC6" s="59" t="s">
        <v>4</v>
      </c>
      <c r="AD6" s="30"/>
    </row>
    <row r="7" spans="1:30" s="31" customFormat="1" ht="188.25" customHeight="1" x14ac:dyDescent="0.35">
      <c r="A7" s="136" t="s">
        <v>120</v>
      </c>
      <c r="B7" s="13">
        <v>506</v>
      </c>
      <c r="C7" s="13" t="s">
        <v>121</v>
      </c>
      <c r="D7" s="13" t="s">
        <v>122</v>
      </c>
      <c r="E7" s="13" t="s">
        <v>100</v>
      </c>
      <c r="F7" s="32" t="s">
        <v>107</v>
      </c>
      <c r="G7" s="13" t="s">
        <v>80</v>
      </c>
      <c r="H7" s="13">
        <v>1</v>
      </c>
      <c r="I7" s="13">
        <v>2</v>
      </c>
      <c r="J7" s="13">
        <v>2</v>
      </c>
      <c r="K7" s="13">
        <v>3</v>
      </c>
      <c r="L7" s="13">
        <f t="shared" ref="L7:L13" si="0">H7+I7+J7+K7</f>
        <v>8</v>
      </c>
      <c r="M7" s="13">
        <v>3</v>
      </c>
      <c r="N7" s="13">
        <f t="shared" ref="N7:N13" si="1">L7*M7</f>
        <v>24</v>
      </c>
      <c r="O7" s="39" t="str">
        <f t="shared" ref="O7:O13" si="2">IF(N7&gt;=25,"INTOLERABLE",IF(N7&gt;=17,"IMPORTANTE",IF(N7&gt;=9,"MODERADO",IF(N7&gt;=5,"TOLERABLE","TRIVIAL"))))</f>
        <v>IMPORTANTE</v>
      </c>
      <c r="P7" s="14" t="s">
        <v>123</v>
      </c>
      <c r="Q7" s="13" t="s">
        <v>28</v>
      </c>
      <c r="R7" s="13" t="s">
        <v>28</v>
      </c>
      <c r="S7" s="13" t="s">
        <v>124</v>
      </c>
      <c r="T7" s="13" t="s">
        <v>138</v>
      </c>
      <c r="U7" s="13" t="s">
        <v>28</v>
      </c>
      <c r="V7" s="13">
        <v>1</v>
      </c>
      <c r="W7" s="13">
        <v>1</v>
      </c>
      <c r="X7" s="13">
        <v>1</v>
      </c>
      <c r="Y7" s="13">
        <v>2</v>
      </c>
      <c r="Z7" s="13">
        <f t="shared" ref="Z7:Z13" si="3">V7+W7+X7+Y7</f>
        <v>5</v>
      </c>
      <c r="AA7" s="13">
        <v>2</v>
      </c>
      <c r="AB7" s="13">
        <f t="shared" ref="AB7:AB11" si="4">Z7*AA7</f>
        <v>10</v>
      </c>
      <c r="AC7" s="47" t="str">
        <f t="shared" ref="AC7:AC11" si="5">IF(AB7&gt;=25,"INTOLERABLE",IF(AB7&gt;=17,"IMPORTANTE",IF(AB7&gt;=9,"MODERADO",IF(AB7&gt;=5,"TOLERABLE","TRIVIAL"))))</f>
        <v>MODERADO</v>
      </c>
      <c r="AD7" s="30"/>
    </row>
    <row r="8" spans="1:30" s="31" customFormat="1" ht="188.25" customHeight="1" x14ac:dyDescent="0.35">
      <c r="A8" s="137"/>
      <c r="B8" s="13">
        <v>608</v>
      </c>
      <c r="C8" s="13" t="s">
        <v>125</v>
      </c>
      <c r="D8" s="13" t="s">
        <v>126</v>
      </c>
      <c r="E8" s="13" t="s">
        <v>100</v>
      </c>
      <c r="F8" s="32" t="s">
        <v>106</v>
      </c>
      <c r="G8" s="13" t="s">
        <v>80</v>
      </c>
      <c r="H8" s="13">
        <v>1</v>
      </c>
      <c r="I8" s="13">
        <v>2</v>
      </c>
      <c r="J8" s="13">
        <v>2</v>
      </c>
      <c r="K8" s="13">
        <v>3</v>
      </c>
      <c r="L8" s="13">
        <f t="shared" si="0"/>
        <v>8</v>
      </c>
      <c r="M8" s="13">
        <v>2</v>
      </c>
      <c r="N8" s="13">
        <f t="shared" si="1"/>
        <v>16</v>
      </c>
      <c r="O8" s="34" t="str">
        <f t="shared" si="2"/>
        <v>MODERADO</v>
      </c>
      <c r="P8" s="14" t="s">
        <v>123</v>
      </c>
      <c r="Q8" s="13" t="s">
        <v>28</v>
      </c>
      <c r="R8" s="13" t="s">
        <v>28</v>
      </c>
      <c r="S8" s="13" t="s">
        <v>28</v>
      </c>
      <c r="T8" s="13" t="s">
        <v>139</v>
      </c>
      <c r="U8" s="13" t="s">
        <v>28</v>
      </c>
      <c r="V8" s="13">
        <v>1</v>
      </c>
      <c r="W8" s="13">
        <v>1</v>
      </c>
      <c r="X8" s="13">
        <v>1</v>
      </c>
      <c r="Y8" s="13">
        <v>2</v>
      </c>
      <c r="Z8" s="13">
        <f t="shared" si="3"/>
        <v>5</v>
      </c>
      <c r="AA8" s="13">
        <v>1</v>
      </c>
      <c r="AB8" s="13">
        <f t="shared" si="4"/>
        <v>5</v>
      </c>
      <c r="AC8" s="44" t="str">
        <f t="shared" si="5"/>
        <v>TOLERABLE</v>
      </c>
      <c r="AD8" s="30"/>
    </row>
    <row r="9" spans="1:30" s="31" customFormat="1" ht="276" customHeight="1" x14ac:dyDescent="0.35">
      <c r="A9" s="137"/>
      <c r="B9" s="13">
        <v>908</v>
      </c>
      <c r="C9" s="13" t="s">
        <v>127</v>
      </c>
      <c r="D9" s="13" t="s">
        <v>128</v>
      </c>
      <c r="E9" s="13" t="s">
        <v>100</v>
      </c>
      <c r="F9" s="33" t="s">
        <v>101</v>
      </c>
      <c r="G9" s="16" t="s">
        <v>102</v>
      </c>
      <c r="H9" s="42">
        <v>1</v>
      </c>
      <c r="I9" s="42">
        <v>1</v>
      </c>
      <c r="J9" s="42">
        <v>1</v>
      </c>
      <c r="K9" s="41">
        <v>3</v>
      </c>
      <c r="L9" s="41">
        <f t="shared" si="0"/>
        <v>6</v>
      </c>
      <c r="M9" s="42">
        <v>2</v>
      </c>
      <c r="N9" s="42">
        <f t="shared" si="1"/>
        <v>12</v>
      </c>
      <c r="O9" s="34" t="str">
        <f t="shared" si="2"/>
        <v>MODERADO</v>
      </c>
      <c r="P9" s="43" t="s">
        <v>194</v>
      </c>
      <c r="Q9" s="13" t="s">
        <v>28</v>
      </c>
      <c r="R9" s="13" t="s">
        <v>28</v>
      </c>
      <c r="S9" s="13" t="s">
        <v>28</v>
      </c>
      <c r="T9" s="15" t="s">
        <v>155</v>
      </c>
      <c r="U9" s="13" t="s">
        <v>28</v>
      </c>
      <c r="V9" s="42">
        <v>1</v>
      </c>
      <c r="W9" s="42">
        <v>1</v>
      </c>
      <c r="X9" s="42">
        <v>1</v>
      </c>
      <c r="Y9" s="42">
        <v>1</v>
      </c>
      <c r="Z9" s="42">
        <f t="shared" si="3"/>
        <v>4</v>
      </c>
      <c r="AA9" s="42">
        <v>2</v>
      </c>
      <c r="AB9" s="42">
        <f t="shared" si="4"/>
        <v>8</v>
      </c>
      <c r="AC9" s="44" t="str">
        <f t="shared" si="5"/>
        <v>TOLERABLE</v>
      </c>
      <c r="AD9" s="30"/>
    </row>
    <row r="10" spans="1:30" s="31" customFormat="1" ht="231" customHeight="1" x14ac:dyDescent="0.35">
      <c r="A10" s="137"/>
      <c r="B10" s="13">
        <v>1005</v>
      </c>
      <c r="C10" s="13" t="s">
        <v>129</v>
      </c>
      <c r="D10" s="13" t="s">
        <v>130</v>
      </c>
      <c r="E10" s="13" t="s">
        <v>100</v>
      </c>
      <c r="F10" s="32" t="s">
        <v>103</v>
      </c>
      <c r="G10" s="13" t="s">
        <v>102</v>
      </c>
      <c r="H10" s="13">
        <v>1</v>
      </c>
      <c r="I10" s="13">
        <v>2</v>
      </c>
      <c r="J10" s="13">
        <v>2</v>
      </c>
      <c r="K10" s="13">
        <v>3</v>
      </c>
      <c r="L10" s="13">
        <f t="shared" si="0"/>
        <v>8</v>
      </c>
      <c r="M10" s="13">
        <v>2</v>
      </c>
      <c r="N10" s="13">
        <f t="shared" si="1"/>
        <v>16</v>
      </c>
      <c r="O10" s="34" t="str">
        <f t="shared" si="2"/>
        <v>MODERADO</v>
      </c>
      <c r="P10" s="14" t="s">
        <v>131</v>
      </c>
      <c r="Q10" s="13" t="s">
        <v>28</v>
      </c>
      <c r="R10" s="13" t="s">
        <v>28</v>
      </c>
      <c r="S10" s="13" t="s">
        <v>28</v>
      </c>
      <c r="T10" s="13" t="s">
        <v>140</v>
      </c>
      <c r="U10" s="13" t="s">
        <v>28</v>
      </c>
      <c r="V10" s="13">
        <v>1</v>
      </c>
      <c r="W10" s="13">
        <v>1</v>
      </c>
      <c r="X10" s="13">
        <v>1</v>
      </c>
      <c r="Y10" s="13">
        <v>2</v>
      </c>
      <c r="Z10" s="13">
        <f t="shared" si="3"/>
        <v>5</v>
      </c>
      <c r="AA10" s="13">
        <v>1</v>
      </c>
      <c r="AB10" s="13">
        <f t="shared" si="4"/>
        <v>5</v>
      </c>
      <c r="AC10" s="44" t="str">
        <f t="shared" si="5"/>
        <v>TOLERABLE</v>
      </c>
      <c r="AD10" s="30"/>
    </row>
    <row r="11" spans="1:30" s="31" customFormat="1" ht="222.75" customHeight="1" x14ac:dyDescent="0.35">
      <c r="A11" s="138"/>
      <c r="B11" s="13">
        <v>1104</v>
      </c>
      <c r="C11" s="13" t="s">
        <v>132</v>
      </c>
      <c r="D11" s="13" t="s">
        <v>133</v>
      </c>
      <c r="E11" s="13" t="s">
        <v>134</v>
      </c>
      <c r="F11" s="32" t="s">
        <v>103</v>
      </c>
      <c r="G11" s="13" t="s">
        <v>102</v>
      </c>
      <c r="H11" s="13">
        <v>1</v>
      </c>
      <c r="I11" s="13">
        <v>2</v>
      </c>
      <c r="J11" s="13">
        <v>2</v>
      </c>
      <c r="K11" s="13">
        <v>3</v>
      </c>
      <c r="L11" s="13">
        <f t="shared" si="0"/>
        <v>8</v>
      </c>
      <c r="M11" s="13">
        <v>2</v>
      </c>
      <c r="N11" s="13">
        <f t="shared" si="1"/>
        <v>16</v>
      </c>
      <c r="O11" s="34" t="str">
        <f t="shared" si="2"/>
        <v>MODERADO</v>
      </c>
      <c r="P11" s="14" t="s">
        <v>131</v>
      </c>
      <c r="Q11" s="13" t="s">
        <v>28</v>
      </c>
      <c r="R11" s="13" t="s">
        <v>28</v>
      </c>
      <c r="S11" s="13" t="s">
        <v>28</v>
      </c>
      <c r="T11" s="13" t="s">
        <v>140</v>
      </c>
      <c r="U11" s="13" t="s">
        <v>28</v>
      </c>
      <c r="V11" s="13">
        <v>1</v>
      </c>
      <c r="W11" s="13">
        <v>1</v>
      </c>
      <c r="X11" s="13">
        <v>1</v>
      </c>
      <c r="Y11" s="13">
        <v>2</v>
      </c>
      <c r="Z11" s="13">
        <f t="shared" si="3"/>
        <v>5</v>
      </c>
      <c r="AA11" s="13">
        <v>1</v>
      </c>
      <c r="AB11" s="13">
        <f t="shared" si="4"/>
        <v>5</v>
      </c>
      <c r="AC11" s="44" t="str">
        <f t="shared" si="5"/>
        <v>TOLERABLE</v>
      </c>
      <c r="AD11" s="30"/>
    </row>
    <row r="12" spans="1:30" ht="142.5" customHeight="1" x14ac:dyDescent="0.3">
      <c r="A12" s="132" t="s">
        <v>3</v>
      </c>
      <c r="B12" s="13">
        <v>301</v>
      </c>
      <c r="C12" s="13" t="str">
        <f>IFERROR(VLOOKUP(B12,[3]PELIGROS!$B$7:$D$130,2,FALSE),"")</f>
        <v xml:space="preserve">Manipulación de herramientas y objetos varios </v>
      </c>
      <c r="D12" s="13" t="str">
        <f>IFERROR(VLOOKUP(B12,[3]PELIGROS!$B$7:$D$130,3,FALSE),"")</f>
        <v>Caída de herramientas y objetos, contusiones.</v>
      </c>
      <c r="E12" s="101" t="s">
        <v>100</v>
      </c>
      <c r="F12" s="32" t="s">
        <v>104</v>
      </c>
      <c r="G12" s="13" t="s">
        <v>80</v>
      </c>
      <c r="H12" s="13">
        <v>1</v>
      </c>
      <c r="I12" s="13">
        <v>1</v>
      </c>
      <c r="J12" s="13">
        <v>2</v>
      </c>
      <c r="K12" s="13">
        <v>3</v>
      </c>
      <c r="L12" s="13">
        <f t="shared" si="0"/>
        <v>7</v>
      </c>
      <c r="M12" s="13">
        <v>1</v>
      </c>
      <c r="N12" s="13">
        <f t="shared" si="1"/>
        <v>7</v>
      </c>
      <c r="O12" s="40" t="str">
        <f t="shared" si="2"/>
        <v>TOLERABLE</v>
      </c>
      <c r="P12" s="14" t="s">
        <v>70</v>
      </c>
      <c r="Q12" s="13" t="s">
        <v>28</v>
      </c>
      <c r="R12" s="13" t="s">
        <v>28</v>
      </c>
      <c r="S12" s="13" t="s">
        <v>28</v>
      </c>
      <c r="T12" s="13" t="s">
        <v>113</v>
      </c>
      <c r="U12" s="13" t="s">
        <v>156</v>
      </c>
      <c r="V12" s="13">
        <v>1</v>
      </c>
      <c r="W12" s="13">
        <v>1</v>
      </c>
      <c r="X12" s="13">
        <v>1</v>
      </c>
      <c r="Y12" s="13">
        <v>1</v>
      </c>
      <c r="Z12" s="13">
        <f t="shared" si="3"/>
        <v>4</v>
      </c>
      <c r="AA12" s="13">
        <v>1</v>
      </c>
      <c r="AB12" s="13">
        <f t="shared" ref="AB12:AB13" si="6">Z12*AA12</f>
        <v>4</v>
      </c>
      <c r="AC12" s="44" t="str">
        <f t="shared" ref="AC12:AC60" si="7">IF(AB12&gt;=25,"INTOLERABLE",IF(AB12&gt;=17,"IMPORTANTE",IF(AB12&gt;=9,"MODERADO",IF(AB12&gt;=5,"TOLERABLE","TRIVIAL"))))</f>
        <v>TRIVIAL</v>
      </c>
    </row>
    <row r="13" spans="1:30" ht="409.5" customHeight="1" x14ac:dyDescent="0.3">
      <c r="A13" s="132"/>
      <c r="B13" s="13">
        <v>908</v>
      </c>
      <c r="C13" s="13" t="str">
        <f>IFERROR(VLOOKUP(B13,[3]PELIGROS!$B$7:$D$130,2,FALSE),"")</f>
        <v>Virus SARS-CoV-2 (Virus que produce la enfermedad COVID-19)</v>
      </c>
      <c r="D13" s="13" t="str">
        <f>IFERROR(VLOOKUP(B13,[3]PELIGROS!$B$7:$D$130,3,FALSE),"")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3" s="102"/>
      <c r="F13" s="33" t="s">
        <v>101</v>
      </c>
      <c r="G13" s="16" t="s">
        <v>102</v>
      </c>
      <c r="H13" s="42">
        <v>1</v>
      </c>
      <c r="I13" s="42">
        <v>1</v>
      </c>
      <c r="J13" s="42">
        <v>1</v>
      </c>
      <c r="K13" s="41">
        <v>3</v>
      </c>
      <c r="L13" s="41">
        <f t="shared" si="0"/>
        <v>6</v>
      </c>
      <c r="M13" s="42">
        <v>2</v>
      </c>
      <c r="N13" s="42">
        <f t="shared" si="1"/>
        <v>12</v>
      </c>
      <c r="O13" s="34" t="str">
        <f t="shared" si="2"/>
        <v>MODERADO</v>
      </c>
      <c r="P13" s="43" t="s">
        <v>194</v>
      </c>
      <c r="Q13" s="13" t="s">
        <v>28</v>
      </c>
      <c r="R13" s="13" t="s">
        <v>28</v>
      </c>
      <c r="S13" s="13" t="s">
        <v>28</v>
      </c>
      <c r="T13" s="15" t="s">
        <v>155</v>
      </c>
      <c r="U13" s="13" t="s">
        <v>28</v>
      </c>
      <c r="V13" s="42">
        <v>1</v>
      </c>
      <c r="W13" s="42">
        <v>1</v>
      </c>
      <c r="X13" s="42">
        <v>1</v>
      </c>
      <c r="Y13" s="42">
        <v>1</v>
      </c>
      <c r="Z13" s="42">
        <f t="shared" si="3"/>
        <v>4</v>
      </c>
      <c r="AA13" s="42">
        <v>2</v>
      </c>
      <c r="AB13" s="42">
        <f t="shared" si="6"/>
        <v>8</v>
      </c>
      <c r="AC13" s="44" t="str">
        <f t="shared" si="7"/>
        <v>TOLERABLE</v>
      </c>
    </row>
    <row r="14" spans="1:30" ht="146.25" customHeight="1" x14ac:dyDescent="0.3">
      <c r="A14" s="132" t="s">
        <v>2</v>
      </c>
      <c r="B14" s="16">
        <v>300</v>
      </c>
      <c r="C14" s="13" t="s">
        <v>135</v>
      </c>
      <c r="D14" s="13" t="s">
        <v>136</v>
      </c>
      <c r="E14" s="101" t="s">
        <v>100</v>
      </c>
      <c r="F14" s="32" t="s">
        <v>104</v>
      </c>
      <c r="G14" s="13" t="s">
        <v>80</v>
      </c>
      <c r="H14" s="16">
        <v>1</v>
      </c>
      <c r="I14" s="13">
        <v>2</v>
      </c>
      <c r="J14" s="13">
        <v>2</v>
      </c>
      <c r="K14" s="13">
        <v>3</v>
      </c>
      <c r="L14" s="13">
        <f t="shared" ref="L14:L60" si="8">H14+I14+J14+K14</f>
        <v>8</v>
      </c>
      <c r="M14" s="13">
        <v>3</v>
      </c>
      <c r="N14" s="13">
        <f t="shared" ref="N14:N60" si="9">L14*M14</f>
        <v>24</v>
      </c>
      <c r="O14" s="39" t="str">
        <f t="shared" ref="O14:O60" si="10">IF(N14&gt;=25,"INTOLERABLE",IF(N14&gt;=17,"IMPORTANTE",IF(N14&gt;=9,"MODERADO",IF(N14&gt;=5,"TOLERABLE","TRIVIAL"))))</f>
        <v>IMPORTANTE</v>
      </c>
      <c r="P14" s="14" t="s">
        <v>70</v>
      </c>
      <c r="Q14" s="13" t="s">
        <v>28</v>
      </c>
      <c r="R14" s="13" t="s">
        <v>28</v>
      </c>
      <c r="S14" s="13" t="s">
        <v>28</v>
      </c>
      <c r="T14" s="13" t="s">
        <v>141</v>
      </c>
      <c r="U14" s="13" t="s">
        <v>115</v>
      </c>
      <c r="V14" s="13">
        <v>1</v>
      </c>
      <c r="W14" s="13">
        <v>1</v>
      </c>
      <c r="X14" s="13">
        <v>1</v>
      </c>
      <c r="Y14" s="13">
        <v>2</v>
      </c>
      <c r="Z14" s="13">
        <f t="shared" ref="Z14:Z60" si="11">V14+W14+X14+Y14</f>
        <v>5</v>
      </c>
      <c r="AA14" s="13">
        <v>2</v>
      </c>
      <c r="AB14" s="13">
        <f t="shared" ref="AB14:AB60" si="12">Z14*AA14</f>
        <v>10</v>
      </c>
      <c r="AC14" s="47" t="str">
        <f t="shared" si="7"/>
        <v>MODERADO</v>
      </c>
    </row>
    <row r="15" spans="1:30" ht="140.25" customHeight="1" x14ac:dyDescent="0.3">
      <c r="A15" s="132"/>
      <c r="B15" s="13">
        <v>301</v>
      </c>
      <c r="C15" s="13" t="str">
        <f>IFERROR(VLOOKUP(B15,[3]PELIGROS!$B$7:$D$130,2,FALSE),"")</f>
        <v xml:space="preserve">Manipulación de herramientas y objetos varios </v>
      </c>
      <c r="D15" s="13" t="str">
        <f>IFERROR(VLOOKUP(B15,[3]PELIGROS!$B$7:$D$130,3,FALSE),"")</f>
        <v>Caída de herramientas y objetos, contusiones.</v>
      </c>
      <c r="E15" s="74"/>
      <c r="F15" s="32" t="s">
        <v>104</v>
      </c>
      <c r="G15" s="13" t="s">
        <v>80</v>
      </c>
      <c r="H15" s="13">
        <v>1</v>
      </c>
      <c r="I15" s="13">
        <v>1</v>
      </c>
      <c r="J15" s="13">
        <v>2</v>
      </c>
      <c r="K15" s="13">
        <v>3</v>
      </c>
      <c r="L15" s="13">
        <f t="shared" si="8"/>
        <v>7</v>
      </c>
      <c r="M15" s="13">
        <v>1</v>
      </c>
      <c r="N15" s="13">
        <f t="shared" si="9"/>
        <v>7</v>
      </c>
      <c r="O15" s="40" t="str">
        <f t="shared" si="10"/>
        <v>TOLERABLE</v>
      </c>
      <c r="P15" s="14" t="s">
        <v>70</v>
      </c>
      <c r="Q15" s="13" t="s">
        <v>28</v>
      </c>
      <c r="R15" s="13" t="s">
        <v>28</v>
      </c>
      <c r="S15" s="13" t="s">
        <v>28</v>
      </c>
      <c r="T15" s="13" t="s">
        <v>142</v>
      </c>
      <c r="U15" s="13" t="s">
        <v>156</v>
      </c>
      <c r="V15" s="13">
        <v>1</v>
      </c>
      <c r="W15" s="13">
        <v>1</v>
      </c>
      <c r="X15" s="13">
        <v>1</v>
      </c>
      <c r="Y15" s="13">
        <v>2</v>
      </c>
      <c r="Z15" s="13">
        <f t="shared" si="11"/>
        <v>5</v>
      </c>
      <c r="AA15" s="13">
        <v>1</v>
      </c>
      <c r="AB15" s="13">
        <f t="shared" si="12"/>
        <v>5</v>
      </c>
      <c r="AC15" s="44" t="str">
        <f t="shared" si="7"/>
        <v>TOLERABLE</v>
      </c>
    </row>
    <row r="16" spans="1:30" ht="136.5" customHeight="1" x14ac:dyDescent="0.3">
      <c r="A16" s="132"/>
      <c r="B16" s="13">
        <v>305</v>
      </c>
      <c r="C16" s="13" t="str">
        <f>IFERROR(VLOOKUP(B16,[3]PELIGROS!$B$7:$D$130,2,FALSE),"")</f>
        <v>Desprendimiento de partículas metálicas</v>
      </c>
      <c r="D16" s="13" t="str">
        <f>IFERROR(VLOOKUP(B16,[3]PELIGROS!$B$7:$D$130,3,FALSE),"")</f>
        <v>Proyección de partículas metálicas, quemaduras, lesiones a la vista</v>
      </c>
      <c r="E16" s="74"/>
      <c r="F16" s="32" t="s">
        <v>104</v>
      </c>
      <c r="G16" s="13" t="s">
        <v>80</v>
      </c>
      <c r="H16" s="13">
        <v>1</v>
      </c>
      <c r="I16" s="13">
        <v>2</v>
      </c>
      <c r="J16" s="13">
        <v>2</v>
      </c>
      <c r="K16" s="13">
        <v>3</v>
      </c>
      <c r="L16" s="13">
        <f t="shared" si="8"/>
        <v>8</v>
      </c>
      <c r="M16" s="13">
        <v>3</v>
      </c>
      <c r="N16" s="13">
        <f t="shared" si="9"/>
        <v>24</v>
      </c>
      <c r="O16" s="39" t="str">
        <f t="shared" si="10"/>
        <v>IMPORTANTE</v>
      </c>
      <c r="P16" s="14" t="s">
        <v>72</v>
      </c>
      <c r="Q16" s="13" t="s">
        <v>28</v>
      </c>
      <c r="R16" s="13" t="s">
        <v>28</v>
      </c>
      <c r="S16" s="13" t="s">
        <v>28</v>
      </c>
      <c r="T16" s="13" t="s">
        <v>141</v>
      </c>
      <c r="U16" s="13" t="s">
        <v>157</v>
      </c>
      <c r="V16" s="13">
        <v>1</v>
      </c>
      <c r="W16" s="13">
        <v>1</v>
      </c>
      <c r="X16" s="13">
        <v>1</v>
      </c>
      <c r="Y16" s="13">
        <v>2</v>
      </c>
      <c r="Z16" s="13">
        <f t="shared" si="11"/>
        <v>5</v>
      </c>
      <c r="AA16" s="13">
        <v>2</v>
      </c>
      <c r="AB16" s="13">
        <f t="shared" si="12"/>
        <v>10</v>
      </c>
      <c r="AC16" s="47" t="str">
        <f t="shared" si="7"/>
        <v>MODERADO</v>
      </c>
    </row>
    <row r="17" spans="1:29" ht="136.5" customHeight="1" x14ac:dyDescent="0.3">
      <c r="A17" s="132"/>
      <c r="B17" s="16">
        <v>404</v>
      </c>
      <c r="C17" s="13" t="str">
        <f>IFERROR(VLOOKUP(B17,[3]PELIGROS!$B$7:$D$130,2,FALSE),"")</f>
        <v>Sustancias irritantes o alergizantes</v>
      </c>
      <c r="D17" s="45" t="s">
        <v>110</v>
      </c>
      <c r="E17" s="74"/>
      <c r="F17" s="33" t="s">
        <v>105</v>
      </c>
      <c r="G17" s="16" t="s">
        <v>80</v>
      </c>
      <c r="H17" s="16">
        <v>1</v>
      </c>
      <c r="I17" s="16">
        <v>2</v>
      </c>
      <c r="J17" s="16">
        <v>2</v>
      </c>
      <c r="K17" s="13">
        <v>3</v>
      </c>
      <c r="L17" s="13">
        <f t="shared" si="8"/>
        <v>8</v>
      </c>
      <c r="M17" s="13">
        <v>3</v>
      </c>
      <c r="N17" s="13">
        <f t="shared" si="9"/>
        <v>24</v>
      </c>
      <c r="O17" s="39" t="str">
        <f t="shared" si="10"/>
        <v>IMPORTANTE</v>
      </c>
      <c r="P17" s="14" t="s">
        <v>70</v>
      </c>
      <c r="Q17" s="13" t="s">
        <v>28</v>
      </c>
      <c r="R17" s="13" t="s">
        <v>28</v>
      </c>
      <c r="S17" s="13" t="s">
        <v>28</v>
      </c>
      <c r="T17" s="13" t="s">
        <v>141</v>
      </c>
      <c r="U17" s="13" t="s">
        <v>158</v>
      </c>
      <c r="V17" s="13">
        <v>1</v>
      </c>
      <c r="W17" s="13">
        <v>1</v>
      </c>
      <c r="X17" s="13">
        <v>1</v>
      </c>
      <c r="Y17" s="13">
        <v>2</v>
      </c>
      <c r="Z17" s="13">
        <f t="shared" si="11"/>
        <v>5</v>
      </c>
      <c r="AA17" s="13">
        <v>2</v>
      </c>
      <c r="AB17" s="13">
        <f t="shared" si="12"/>
        <v>10</v>
      </c>
      <c r="AC17" s="47" t="str">
        <f t="shared" si="7"/>
        <v>MODERADO</v>
      </c>
    </row>
    <row r="18" spans="1:29" ht="131.25" customHeight="1" x14ac:dyDescent="0.3">
      <c r="A18" s="132"/>
      <c r="B18" s="16">
        <v>506</v>
      </c>
      <c r="C18" s="13" t="str">
        <f>IFERROR(VLOOKUP(B18,[3]PELIGROS!$B$7:$D$130,2,FALSE),"")</f>
        <v>Energía eléctrica</v>
      </c>
      <c r="D18" s="13" t="str">
        <f>IFERROR(VLOOKUP(B18,[3]PELIGROS!$B$7:$D$130,3,FALSE),"")</f>
        <v>Contacto con energía eléctrica, electrización, electrocución, incendio.</v>
      </c>
      <c r="E18" s="74"/>
      <c r="F18" s="32" t="s">
        <v>107</v>
      </c>
      <c r="G18" s="13" t="s">
        <v>80</v>
      </c>
      <c r="H18" s="16">
        <v>1</v>
      </c>
      <c r="I18" s="13">
        <v>2</v>
      </c>
      <c r="J18" s="13">
        <v>2</v>
      </c>
      <c r="K18" s="13">
        <v>3</v>
      </c>
      <c r="L18" s="13">
        <f t="shared" si="8"/>
        <v>8</v>
      </c>
      <c r="M18" s="13">
        <v>3</v>
      </c>
      <c r="N18" s="13">
        <f t="shared" si="9"/>
        <v>24</v>
      </c>
      <c r="O18" s="39" t="str">
        <f t="shared" si="10"/>
        <v>IMPORTANTE</v>
      </c>
      <c r="P18" s="14" t="s">
        <v>70</v>
      </c>
      <c r="Q18" s="13" t="s">
        <v>28</v>
      </c>
      <c r="R18" s="13" t="s">
        <v>28</v>
      </c>
      <c r="S18" s="17" t="s">
        <v>1</v>
      </c>
      <c r="T18" s="13" t="s">
        <v>143</v>
      </c>
      <c r="U18" s="13" t="s">
        <v>115</v>
      </c>
      <c r="V18" s="13">
        <v>1</v>
      </c>
      <c r="W18" s="13">
        <v>1</v>
      </c>
      <c r="X18" s="13">
        <v>1</v>
      </c>
      <c r="Y18" s="13">
        <v>2</v>
      </c>
      <c r="Z18" s="13">
        <f t="shared" si="11"/>
        <v>5</v>
      </c>
      <c r="AA18" s="13">
        <v>2</v>
      </c>
      <c r="AB18" s="13">
        <f t="shared" si="12"/>
        <v>10</v>
      </c>
      <c r="AC18" s="47" t="str">
        <f t="shared" si="7"/>
        <v>MODERADO</v>
      </c>
    </row>
    <row r="19" spans="1:29" ht="190.5" customHeight="1" x14ac:dyDescent="0.3">
      <c r="A19" s="132"/>
      <c r="B19" s="13">
        <v>800</v>
      </c>
      <c r="C19" s="13" t="str">
        <f>IFERROR(VLOOKUP(B19,[3]PELIGROS!$B$7:$D$130,2,FALSE),"")</f>
        <v>Ruido debido a máquinas o equipos</v>
      </c>
      <c r="D19" s="13" t="str">
        <f>IFERROR(VLOOKUP(B19,[3]PELIGROS!$B$7:$D$130,3,FALSE),"")</f>
        <v>Exposición continua al ruido, hipoacusia, tensión muscular, estrés, falta de concentración.</v>
      </c>
      <c r="E19" s="74"/>
      <c r="F19" s="32" t="s">
        <v>106</v>
      </c>
      <c r="G19" s="13" t="s">
        <v>102</v>
      </c>
      <c r="H19" s="13">
        <v>1</v>
      </c>
      <c r="I19" s="13">
        <v>2</v>
      </c>
      <c r="J19" s="13">
        <v>2</v>
      </c>
      <c r="K19" s="13">
        <v>3</v>
      </c>
      <c r="L19" s="13">
        <f t="shared" si="8"/>
        <v>8</v>
      </c>
      <c r="M19" s="13">
        <v>3</v>
      </c>
      <c r="N19" s="13">
        <f t="shared" si="9"/>
        <v>24</v>
      </c>
      <c r="O19" s="39" t="str">
        <f t="shared" si="10"/>
        <v>IMPORTANTE</v>
      </c>
      <c r="P19" s="14" t="s">
        <v>71</v>
      </c>
      <c r="Q19" s="13" t="s">
        <v>28</v>
      </c>
      <c r="R19" s="13" t="s">
        <v>28</v>
      </c>
      <c r="S19" s="13" t="s">
        <v>28</v>
      </c>
      <c r="T19" s="13" t="s">
        <v>144</v>
      </c>
      <c r="U19" s="13" t="s">
        <v>159</v>
      </c>
      <c r="V19" s="13">
        <v>1</v>
      </c>
      <c r="W19" s="13">
        <v>1</v>
      </c>
      <c r="X19" s="13">
        <v>1</v>
      </c>
      <c r="Y19" s="13">
        <v>2</v>
      </c>
      <c r="Z19" s="13">
        <f t="shared" si="11"/>
        <v>5</v>
      </c>
      <c r="AA19" s="13">
        <v>1</v>
      </c>
      <c r="AB19" s="13">
        <f t="shared" si="12"/>
        <v>5</v>
      </c>
      <c r="AC19" s="44" t="str">
        <f t="shared" si="7"/>
        <v>TOLERABLE</v>
      </c>
    </row>
    <row r="20" spans="1:29" ht="409.5" x14ac:dyDescent="0.3">
      <c r="A20" s="132"/>
      <c r="B20" s="13">
        <v>908</v>
      </c>
      <c r="C20" s="13" t="str">
        <f>IFERROR(VLOOKUP(B20,[3]PELIGROS!$B$7:$D$130,2,FALSE),"")</f>
        <v>Virus SARS-CoV-2 (Virus que produce la enfermedad COVID-19)</v>
      </c>
      <c r="D20" s="13" t="str">
        <f>IFERROR(VLOOKUP(B20,[3]PELIGROS!$B$7:$D$130,3,FALSE),"")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0" s="74"/>
      <c r="F20" s="33" t="s">
        <v>101</v>
      </c>
      <c r="G20" s="16" t="s">
        <v>102</v>
      </c>
      <c r="H20" s="13">
        <v>1</v>
      </c>
      <c r="I20" s="13">
        <v>1</v>
      </c>
      <c r="J20" s="13">
        <v>1</v>
      </c>
      <c r="K20" s="16">
        <v>3</v>
      </c>
      <c r="L20" s="16">
        <f t="shared" si="8"/>
        <v>6</v>
      </c>
      <c r="M20" s="13">
        <v>2</v>
      </c>
      <c r="N20" s="13">
        <f t="shared" si="9"/>
        <v>12</v>
      </c>
      <c r="O20" s="34" t="str">
        <f t="shared" si="10"/>
        <v>MODERADO</v>
      </c>
      <c r="P20" s="43" t="s">
        <v>194</v>
      </c>
      <c r="Q20" s="13" t="s">
        <v>28</v>
      </c>
      <c r="R20" s="13" t="s">
        <v>28</v>
      </c>
      <c r="S20" s="13" t="s">
        <v>28</v>
      </c>
      <c r="T20" s="15" t="s">
        <v>155</v>
      </c>
      <c r="U20" s="13" t="s">
        <v>28</v>
      </c>
      <c r="V20" s="13">
        <v>1</v>
      </c>
      <c r="W20" s="13">
        <v>1</v>
      </c>
      <c r="X20" s="13">
        <v>1</v>
      </c>
      <c r="Y20" s="13">
        <v>1</v>
      </c>
      <c r="Z20" s="13">
        <f t="shared" si="11"/>
        <v>4</v>
      </c>
      <c r="AA20" s="13">
        <v>2</v>
      </c>
      <c r="AB20" s="13">
        <f t="shared" si="12"/>
        <v>8</v>
      </c>
      <c r="AC20" s="44" t="str">
        <f t="shared" si="7"/>
        <v>TOLERABLE</v>
      </c>
    </row>
    <row r="21" spans="1:29" ht="196.5" customHeight="1" x14ac:dyDescent="0.3">
      <c r="A21" s="132"/>
      <c r="B21" s="13">
        <v>1002</v>
      </c>
      <c r="C21" s="13" t="str">
        <f>IFERROR(VLOOKUP(B21,[3]PELIGROS!$B$7:$D$130,2,FALSE),"")</f>
        <v>Objetos pesados</v>
      </c>
      <c r="D21" s="13" t="str">
        <f>IFERROR(VLOOKUP(B21,[3]PELIGROS!$B$7:$D$130,3,FALSE),"")</f>
        <v>Carga o movimiento de materiales o equipos, sobreesfuerzo, lesiones musculares, hernias</v>
      </c>
      <c r="E21" s="74"/>
      <c r="F21" s="32" t="s">
        <v>103</v>
      </c>
      <c r="G21" s="13" t="s">
        <v>102</v>
      </c>
      <c r="H21" s="13">
        <v>1</v>
      </c>
      <c r="I21" s="13">
        <v>2</v>
      </c>
      <c r="J21" s="13">
        <v>2</v>
      </c>
      <c r="K21" s="13">
        <v>3</v>
      </c>
      <c r="L21" s="13">
        <f t="shared" si="8"/>
        <v>8</v>
      </c>
      <c r="M21" s="13">
        <v>3</v>
      </c>
      <c r="N21" s="13">
        <f t="shared" si="9"/>
        <v>24</v>
      </c>
      <c r="O21" s="39" t="str">
        <f t="shared" si="10"/>
        <v>IMPORTANTE</v>
      </c>
      <c r="P21" s="14" t="s">
        <v>73</v>
      </c>
      <c r="Q21" s="13" t="s">
        <v>28</v>
      </c>
      <c r="R21" s="13" t="s">
        <v>28</v>
      </c>
      <c r="S21" s="13" t="s">
        <v>0</v>
      </c>
      <c r="T21" s="13" t="s">
        <v>144</v>
      </c>
      <c r="U21" s="13" t="s">
        <v>28</v>
      </c>
      <c r="V21" s="13">
        <v>1</v>
      </c>
      <c r="W21" s="13">
        <v>1</v>
      </c>
      <c r="X21" s="13">
        <v>1</v>
      </c>
      <c r="Y21" s="13">
        <v>2</v>
      </c>
      <c r="Z21" s="13">
        <f t="shared" si="11"/>
        <v>5</v>
      </c>
      <c r="AA21" s="13">
        <v>1</v>
      </c>
      <c r="AB21" s="13">
        <f t="shared" si="12"/>
        <v>5</v>
      </c>
      <c r="AC21" s="44" t="str">
        <f t="shared" si="7"/>
        <v>TOLERABLE</v>
      </c>
    </row>
    <row r="22" spans="1:29" ht="192.75" customHeight="1" x14ac:dyDescent="0.3">
      <c r="A22" s="132"/>
      <c r="B22" s="13">
        <v>1010</v>
      </c>
      <c r="C22" s="13" t="str">
        <f>IFERROR(VLOOKUP(B22,[3]PELIGROS!$B$7:$D$130,2,FALSE),"")</f>
        <v>Trabajos de Pie</v>
      </c>
      <c r="D22" s="13" t="str">
        <f>IFERROR(VLOOKUP(B22,[3]PELIGROS!$B$7:$D$130,3,FALSE),"")</f>
        <v xml:space="preserve">Trabajos de pie con tiempo prolongados, fatiga y tensión muscular, várices, daños en los tendones y ligamentos </v>
      </c>
      <c r="E22" s="102"/>
      <c r="F22" s="32" t="s">
        <v>103</v>
      </c>
      <c r="G22" s="13" t="s">
        <v>102</v>
      </c>
      <c r="H22" s="13">
        <v>1</v>
      </c>
      <c r="I22" s="13">
        <v>2</v>
      </c>
      <c r="J22" s="13">
        <v>2</v>
      </c>
      <c r="K22" s="13">
        <v>3</v>
      </c>
      <c r="L22" s="13">
        <f t="shared" si="8"/>
        <v>8</v>
      </c>
      <c r="M22" s="13">
        <v>2</v>
      </c>
      <c r="N22" s="13">
        <f t="shared" si="9"/>
        <v>16</v>
      </c>
      <c r="O22" s="34" t="str">
        <f t="shared" si="10"/>
        <v>MODERADO</v>
      </c>
      <c r="P22" s="14" t="s">
        <v>73</v>
      </c>
      <c r="Q22" s="13" t="s">
        <v>28</v>
      </c>
      <c r="R22" s="13" t="s">
        <v>28</v>
      </c>
      <c r="S22" s="13" t="s">
        <v>28</v>
      </c>
      <c r="T22" s="13" t="s">
        <v>144</v>
      </c>
      <c r="U22" s="13" t="s">
        <v>28</v>
      </c>
      <c r="V22" s="13">
        <v>1</v>
      </c>
      <c r="W22" s="13">
        <v>1</v>
      </c>
      <c r="X22" s="13">
        <v>1</v>
      </c>
      <c r="Y22" s="13">
        <v>3</v>
      </c>
      <c r="Z22" s="13">
        <f t="shared" si="11"/>
        <v>6</v>
      </c>
      <c r="AA22" s="13">
        <v>1</v>
      </c>
      <c r="AB22" s="13">
        <f t="shared" si="12"/>
        <v>6</v>
      </c>
      <c r="AC22" s="44" t="str">
        <f t="shared" si="7"/>
        <v>TOLERABLE</v>
      </c>
    </row>
    <row r="23" spans="1:29" ht="140.25" customHeight="1" x14ac:dyDescent="0.3">
      <c r="A23" s="132" t="s">
        <v>137</v>
      </c>
      <c r="B23" s="16">
        <v>300</v>
      </c>
      <c r="C23" s="13" t="str">
        <f>IFERROR(VLOOKUP(B23,[3]PELIGROS!$B$7:$D$130,2,FALSE),"")</f>
        <v>Maquinas/Objetos en movimiento</v>
      </c>
      <c r="D23" s="13" t="s">
        <v>114</v>
      </c>
      <c r="E23" s="101" t="s">
        <v>100</v>
      </c>
      <c r="F23" s="32" t="s">
        <v>104</v>
      </c>
      <c r="G23" s="13" t="s">
        <v>80</v>
      </c>
      <c r="H23" s="16">
        <v>1</v>
      </c>
      <c r="I23" s="13">
        <v>2</v>
      </c>
      <c r="J23" s="13">
        <v>2</v>
      </c>
      <c r="K23" s="13">
        <v>3</v>
      </c>
      <c r="L23" s="13">
        <f t="shared" si="8"/>
        <v>8</v>
      </c>
      <c r="M23" s="13">
        <v>3</v>
      </c>
      <c r="N23" s="13">
        <f t="shared" si="9"/>
        <v>24</v>
      </c>
      <c r="O23" s="39" t="str">
        <f t="shared" si="10"/>
        <v>IMPORTANTE</v>
      </c>
      <c r="P23" s="14" t="s">
        <v>70</v>
      </c>
      <c r="Q23" s="13" t="s">
        <v>28</v>
      </c>
      <c r="R23" s="13" t="s">
        <v>28</v>
      </c>
      <c r="S23" s="13" t="s">
        <v>28</v>
      </c>
      <c r="T23" s="13" t="s">
        <v>141</v>
      </c>
      <c r="U23" s="13" t="s">
        <v>28</v>
      </c>
      <c r="V23" s="13">
        <v>1</v>
      </c>
      <c r="W23" s="13">
        <v>1</v>
      </c>
      <c r="X23" s="13">
        <v>1</v>
      </c>
      <c r="Y23" s="13">
        <v>2</v>
      </c>
      <c r="Z23" s="13">
        <f t="shared" si="11"/>
        <v>5</v>
      </c>
      <c r="AA23" s="13">
        <v>2</v>
      </c>
      <c r="AB23" s="13">
        <f t="shared" si="12"/>
        <v>10</v>
      </c>
      <c r="AC23" s="47" t="str">
        <f t="shared" si="7"/>
        <v>MODERADO</v>
      </c>
    </row>
    <row r="24" spans="1:29" ht="150" customHeight="1" x14ac:dyDescent="0.3">
      <c r="A24" s="132"/>
      <c r="B24" s="13">
        <v>301</v>
      </c>
      <c r="C24" s="13" t="str">
        <f>IFERROR(VLOOKUP(B24,[3]PELIGROS!$B$7:$D$130,2,FALSE),"")</f>
        <v xml:space="preserve">Manipulación de herramientas y objetos varios </v>
      </c>
      <c r="D24" s="13" t="str">
        <f>IFERROR(VLOOKUP(B24,[3]PELIGROS!$B$7:$D$130,3,FALSE),"")</f>
        <v>Caída de herramientas y objetos, contusiones.</v>
      </c>
      <c r="E24" s="74"/>
      <c r="F24" s="32" t="s">
        <v>104</v>
      </c>
      <c r="G24" s="13" t="s">
        <v>80</v>
      </c>
      <c r="H24" s="13">
        <v>1</v>
      </c>
      <c r="I24" s="13">
        <v>1</v>
      </c>
      <c r="J24" s="13">
        <v>2</v>
      </c>
      <c r="K24" s="13">
        <v>3</v>
      </c>
      <c r="L24" s="13">
        <f t="shared" si="8"/>
        <v>7</v>
      </c>
      <c r="M24" s="13">
        <v>1</v>
      </c>
      <c r="N24" s="13">
        <f t="shared" si="9"/>
        <v>7</v>
      </c>
      <c r="O24" s="40" t="str">
        <f t="shared" si="10"/>
        <v>TOLERABLE</v>
      </c>
      <c r="P24" s="14" t="s">
        <v>70</v>
      </c>
      <c r="Q24" s="13" t="s">
        <v>28</v>
      </c>
      <c r="R24" s="13" t="s">
        <v>28</v>
      </c>
      <c r="S24" s="13" t="s">
        <v>28</v>
      </c>
      <c r="T24" s="13" t="s">
        <v>142</v>
      </c>
      <c r="U24" s="13" t="s">
        <v>161</v>
      </c>
      <c r="V24" s="13">
        <v>1</v>
      </c>
      <c r="W24" s="13">
        <v>1</v>
      </c>
      <c r="X24" s="13">
        <v>1</v>
      </c>
      <c r="Y24" s="13">
        <v>1</v>
      </c>
      <c r="Z24" s="13">
        <f t="shared" si="11"/>
        <v>4</v>
      </c>
      <c r="AA24" s="13">
        <v>1</v>
      </c>
      <c r="AB24" s="13">
        <f t="shared" si="12"/>
        <v>4</v>
      </c>
      <c r="AC24" s="44" t="str">
        <f t="shared" si="7"/>
        <v>TRIVIAL</v>
      </c>
    </row>
    <row r="25" spans="1:29" ht="141" customHeight="1" x14ac:dyDescent="0.3">
      <c r="A25" s="132"/>
      <c r="B25" s="13">
        <v>305</v>
      </c>
      <c r="C25" s="13" t="str">
        <f>IFERROR(VLOOKUP(B25,[3]PELIGROS!$B$7:$D$130,2,FALSE),"")</f>
        <v>Desprendimiento de partículas metálicas</v>
      </c>
      <c r="D25" s="13" t="str">
        <f>IFERROR(VLOOKUP(B25,[3]PELIGROS!$B$7:$D$130,3,FALSE),"")</f>
        <v>Proyección de partículas metálicas, quemaduras, lesiones a la vista</v>
      </c>
      <c r="E25" s="74"/>
      <c r="F25" s="32" t="s">
        <v>104</v>
      </c>
      <c r="G25" s="13" t="s">
        <v>80</v>
      </c>
      <c r="H25" s="13">
        <v>1</v>
      </c>
      <c r="I25" s="13">
        <v>2</v>
      </c>
      <c r="J25" s="13">
        <v>2</v>
      </c>
      <c r="K25" s="13">
        <v>3</v>
      </c>
      <c r="L25" s="13">
        <f t="shared" si="8"/>
        <v>8</v>
      </c>
      <c r="M25" s="13">
        <v>3</v>
      </c>
      <c r="N25" s="13">
        <f t="shared" si="9"/>
        <v>24</v>
      </c>
      <c r="O25" s="39" t="str">
        <f t="shared" si="10"/>
        <v>IMPORTANTE</v>
      </c>
      <c r="P25" s="14" t="s">
        <v>72</v>
      </c>
      <c r="Q25" s="13" t="s">
        <v>28</v>
      </c>
      <c r="R25" s="13" t="s">
        <v>28</v>
      </c>
      <c r="S25" s="13" t="s">
        <v>28</v>
      </c>
      <c r="T25" s="13" t="s">
        <v>141</v>
      </c>
      <c r="U25" s="13" t="s">
        <v>157</v>
      </c>
      <c r="V25" s="13">
        <v>1</v>
      </c>
      <c r="W25" s="13">
        <v>1</v>
      </c>
      <c r="X25" s="13">
        <v>1</v>
      </c>
      <c r="Y25" s="13">
        <v>2</v>
      </c>
      <c r="Z25" s="13">
        <f t="shared" si="11"/>
        <v>5</v>
      </c>
      <c r="AA25" s="13">
        <v>2</v>
      </c>
      <c r="AB25" s="13">
        <f t="shared" si="12"/>
        <v>10</v>
      </c>
      <c r="AC25" s="47" t="str">
        <f t="shared" si="7"/>
        <v>MODERADO</v>
      </c>
    </row>
    <row r="26" spans="1:29" ht="146.25" customHeight="1" x14ac:dyDescent="0.3">
      <c r="A26" s="132"/>
      <c r="B26" s="16">
        <v>401</v>
      </c>
      <c r="C26" s="45" t="s">
        <v>108</v>
      </c>
      <c r="D26" s="45" t="s">
        <v>109</v>
      </c>
      <c r="E26" s="74"/>
      <c r="F26" s="33" t="s">
        <v>105</v>
      </c>
      <c r="G26" s="16" t="s">
        <v>80</v>
      </c>
      <c r="H26" s="16">
        <v>1</v>
      </c>
      <c r="I26" s="16">
        <v>2</v>
      </c>
      <c r="J26" s="16">
        <v>2</v>
      </c>
      <c r="K26" s="13">
        <v>3</v>
      </c>
      <c r="L26" s="13">
        <f t="shared" si="8"/>
        <v>8</v>
      </c>
      <c r="M26" s="13">
        <v>3</v>
      </c>
      <c r="N26" s="13">
        <f t="shared" si="9"/>
        <v>24</v>
      </c>
      <c r="O26" s="39" t="str">
        <f t="shared" si="10"/>
        <v>IMPORTANTE</v>
      </c>
      <c r="P26" s="14" t="s">
        <v>70</v>
      </c>
      <c r="Q26" s="13" t="s">
        <v>28</v>
      </c>
      <c r="R26" s="13" t="s">
        <v>28</v>
      </c>
      <c r="S26" s="13" t="s">
        <v>28</v>
      </c>
      <c r="T26" s="13" t="s">
        <v>141</v>
      </c>
      <c r="U26" s="13" t="s">
        <v>157</v>
      </c>
      <c r="V26" s="13">
        <v>1</v>
      </c>
      <c r="W26" s="13">
        <v>1</v>
      </c>
      <c r="X26" s="13">
        <v>1</v>
      </c>
      <c r="Y26" s="13">
        <v>2</v>
      </c>
      <c r="Z26" s="13">
        <f t="shared" si="11"/>
        <v>5</v>
      </c>
      <c r="AA26" s="13">
        <v>2</v>
      </c>
      <c r="AB26" s="13">
        <f t="shared" si="12"/>
        <v>10</v>
      </c>
      <c r="AC26" s="47" t="str">
        <f t="shared" si="7"/>
        <v>MODERADO</v>
      </c>
    </row>
    <row r="27" spans="1:29" ht="132.75" customHeight="1" x14ac:dyDescent="0.3">
      <c r="A27" s="132"/>
      <c r="B27" s="16">
        <v>506</v>
      </c>
      <c r="C27" s="13" t="str">
        <f>IFERROR(VLOOKUP(B27,[3]PELIGROS!$B$7:$D$130,2,FALSE),"")</f>
        <v>Energía eléctrica</v>
      </c>
      <c r="D27" s="13" t="str">
        <f>IFERROR(VLOOKUP(B27,[3]PELIGROS!$B$7:$D$130,3,FALSE),"")</f>
        <v>Contacto con energía eléctrica, electrización, electrocución, incendio.</v>
      </c>
      <c r="E27" s="74"/>
      <c r="F27" s="32" t="s">
        <v>107</v>
      </c>
      <c r="G27" s="13" t="s">
        <v>80</v>
      </c>
      <c r="H27" s="16">
        <v>1</v>
      </c>
      <c r="I27" s="13">
        <v>2</v>
      </c>
      <c r="J27" s="13">
        <v>2</v>
      </c>
      <c r="K27" s="13">
        <v>3</v>
      </c>
      <c r="L27" s="13">
        <f t="shared" si="8"/>
        <v>8</v>
      </c>
      <c r="M27" s="13">
        <v>3</v>
      </c>
      <c r="N27" s="13">
        <f t="shared" si="9"/>
        <v>24</v>
      </c>
      <c r="O27" s="39" t="str">
        <f t="shared" si="10"/>
        <v>IMPORTANTE</v>
      </c>
      <c r="P27" s="14" t="s">
        <v>70</v>
      </c>
      <c r="Q27" s="13" t="s">
        <v>28</v>
      </c>
      <c r="R27" s="13" t="s">
        <v>28</v>
      </c>
      <c r="S27" s="17" t="s">
        <v>1</v>
      </c>
      <c r="T27" s="13" t="s">
        <v>145</v>
      </c>
      <c r="U27" s="13" t="s">
        <v>115</v>
      </c>
      <c r="V27" s="13">
        <v>1</v>
      </c>
      <c r="W27" s="13">
        <v>1</v>
      </c>
      <c r="X27" s="13">
        <v>1</v>
      </c>
      <c r="Y27" s="13">
        <v>2</v>
      </c>
      <c r="Z27" s="13">
        <f t="shared" si="11"/>
        <v>5</v>
      </c>
      <c r="AA27" s="13">
        <v>2</v>
      </c>
      <c r="AB27" s="13">
        <f t="shared" si="12"/>
        <v>10</v>
      </c>
      <c r="AC27" s="47" t="str">
        <f t="shared" si="7"/>
        <v>MODERADO</v>
      </c>
    </row>
    <row r="28" spans="1:29" ht="160" x14ac:dyDescent="0.3">
      <c r="A28" s="132"/>
      <c r="B28" s="13">
        <v>800</v>
      </c>
      <c r="C28" s="13" t="str">
        <f>IFERROR(VLOOKUP(B28,[3]PELIGROS!$B$7:$D$130,2,FALSE),"")</f>
        <v>Ruido debido a máquinas o equipos</v>
      </c>
      <c r="D28" s="13" t="str">
        <f>IFERROR(VLOOKUP(B28,[3]PELIGROS!$B$7:$D$130,3,FALSE),"")</f>
        <v>Exposición continua al ruido, hipoacusia, tensión muscular, estrés, falta de concentración.</v>
      </c>
      <c r="E28" s="74"/>
      <c r="F28" s="32" t="s">
        <v>106</v>
      </c>
      <c r="G28" s="13" t="s">
        <v>102</v>
      </c>
      <c r="H28" s="13">
        <v>1</v>
      </c>
      <c r="I28" s="13">
        <v>2</v>
      </c>
      <c r="J28" s="13">
        <v>2</v>
      </c>
      <c r="K28" s="13">
        <v>3</v>
      </c>
      <c r="L28" s="13">
        <f t="shared" si="8"/>
        <v>8</v>
      </c>
      <c r="M28" s="13">
        <v>3</v>
      </c>
      <c r="N28" s="13">
        <f t="shared" si="9"/>
        <v>24</v>
      </c>
      <c r="O28" s="39" t="str">
        <f t="shared" si="10"/>
        <v>IMPORTANTE</v>
      </c>
      <c r="P28" s="14" t="s">
        <v>71</v>
      </c>
      <c r="Q28" s="13" t="s">
        <v>28</v>
      </c>
      <c r="R28" s="13" t="s">
        <v>28</v>
      </c>
      <c r="S28" s="13" t="s">
        <v>28</v>
      </c>
      <c r="T28" s="13" t="s">
        <v>144</v>
      </c>
      <c r="U28" s="13" t="s">
        <v>159</v>
      </c>
      <c r="V28" s="13">
        <v>1</v>
      </c>
      <c r="W28" s="13">
        <v>1</v>
      </c>
      <c r="X28" s="13">
        <v>1</v>
      </c>
      <c r="Y28" s="13">
        <v>2</v>
      </c>
      <c r="Z28" s="13">
        <f t="shared" si="11"/>
        <v>5</v>
      </c>
      <c r="AA28" s="13">
        <v>1</v>
      </c>
      <c r="AB28" s="13">
        <f t="shared" si="12"/>
        <v>5</v>
      </c>
      <c r="AC28" s="44" t="str">
        <f t="shared" si="7"/>
        <v>TOLERABLE</v>
      </c>
    </row>
    <row r="29" spans="1:29" ht="409.5" x14ac:dyDescent="0.3">
      <c r="A29" s="132"/>
      <c r="B29" s="13">
        <v>908</v>
      </c>
      <c r="C29" s="13" t="str">
        <f>IFERROR(VLOOKUP(B29,[3]PELIGROS!$B$7:$D$130,2,FALSE),"")</f>
        <v>Virus SARS-CoV-2 (Virus que produce la enfermedad COVID-19)</v>
      </c>
      <c r="D29" s="13" t="str">
        <f>IFERROR(VLOOKUP(B29,[3]PELIGROS!$B$7:$D$130,3,FALSE),"")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9" s="74"/>
      <c r="F29" s="33" t="s">
        <v>101</v>
      </c>
      <c r="G29" s="41" t="s">
        <v>102</v>
      </c>
      <c r="H29" s="42">
        <v>1</v>
      </c>
      <c r="I29" s="42">
        <v>1</v>
      </c>
      <c r="J29" s="42">
        <v>1</v>
      </c>
      <c r="K29" s="41">
        <v>3</v>
      </c>
      <c r="L29" s="41">
        <f t="shared" si="8"/>
        <v>6</v>
      </c>
      <c r="M29" s="42">
        <v>2</v>
      </c>
      <c r="N29" s="42">
        <f t="shared" si="9"/>
        <v>12</v>
      </c>
      <c r="O29" s="34" t="str">
        <f t="shared" si="10"/>
        <v>MODERADO</v>
      </c>
      <c r="P29" s="43" t="s">
        <v>194</v>
      </c>
      <c r="Q29" s="13" t="s">
        <v>28</v>
      </c>
      <c r="R29" s="13" t="s">
        <v>28</v>
      </c>
      <c r="S29" s="13" t="s">
        <v>28</v>
      </c>
      <c r="T29" s="15" t="s">
        <v>155</v>
      </c>
      <c r="U29" s="13" t="s">
        <v>28</v>
      </c>
      <c r="V29" s="42">
        <v>1</v>
      </c>
      <c r="W29" s="42">
        <v>1</v>
      </c>
      <c r="X29" s="42">
        <v>1</v>
      </c>
      <c r="Y29" s="42">
        <v>1</v>
      </c>
      <c r="Z29" s="42">
        <f t="shared" si="11"/>
        <v>4</v>
      </c>
      <c r="AA29" s="42">
        <v>2</v>
      </c>
      <c r="AB29" s="42">
        <f t="shared" si="12"/>
        <v>8</v>
      </c>
      <c r="AC29" s="44" t="str">
        <f t="shared" si="7"/>
        <v>TOLERABLE</v>
      </c>
    </row>
    <row r="30" spans="1:29" ht="183.75" customHeight="1" x14ac:dyDescent="0.3">
      <c r="A30" s="132"/>
      <c r="B30" s="13">
        <v>1002</v>
      </c>
      <c r="C30" s="13" t="str">
        <f>IFERROR(VLOOKUP(B30,[3]PELIGROS!$B$7:$D$130,2,FALSE),"")</f>
        <v>Objetos pesados</v>
      </c>
      <c r="D30" s="13" t="str">
        <f>IFERROR(VLOOKUP(B30,[3]PELIGROS!$B$7:$D$130,3,FALSE),"")</f>
        <v>Carga o movimiento de materiales o equipos, sobreesfuerzo, lesiones musculares, hernias</v>
      </c>
      <c r="E30" s="74"/>
      <c r="F30" s="32" t="s">
        <v>103</v>
      </c>
      <c r="G30" s="13" t="s">
        <v>102</v>
      </c>
      <c r="H30" s="13">
        <v>1</v>
      </c>
      <c r="I30" s="13">
        <v>2</v>
      </c>
      <c r="J30" s="13">
        <v>2</v>
      </c>
      <c r="K30" s="13">
        <v>3</v>
      </c>
      <c r="L30" s="13">
        <f t="shared" si="8"/>
        <v>8</v>
      </c>
      <c r="M30" s="13">
        <v>3</v>
      </c>
      <c r="N30" s="13">
        <f t="shared" si="9"/>
        <v>24</v>
      </c>
      <c r="O30" s="39" t="str">
        <f t="shared" si="10"/>
        <v>IMPORTANTE</v>
      </c>
      <c r="P30" s="14" t="s">
        <v>73</v>
      </c>
      <c r="Q30" s="13" t="s">
        <v>28</v>
      </c>
      <c r="R30" s="13" t="s">
        <v>28</v>
      </c>
      <c r="S30" s="13" t="s">
        <v>0</v>
      </c>
      <c r="T30" s="13" t="s">
        <v>144</v>
      </c>
      <c r="U30" s="13" t="s">
        <v>28</v>
      </c>
      <c r="V30" s="13">
        <v>1</v>
      </c>
      <c r="W30" s="13">
        <v>1</v>
      </c>
      <c r="X30" s="13">
        <v>1</v>
      </c>
      <c r="Y30" s="13">
        <v>2</v>
      </c>
      <c r="Z30" s="13">
        <f t="shared" si="11"/>
        <v>5</v>
      </c>
      <c r="AA30" s="13">
        <v>1</v>
      </c>
      <c r="AB30" s="13">
        <f t="shared" si="12"/>
        <v>5</v>
      </c>
      <c r="AC30" s="44" t="str">
        <f t="shared" si="7"/>
        <v>TOLERABLE</v>
      </c>
    </row>
    <row r="31" spans="1:29" ht="189" customHeight="1" x14ac:dyDescent="0.3">
      <c r="A31" s="132"/>
      <c r="B31" s="13">
        <v>1010</v>
      </c>
      <c r="C31" s="13" t="str">
        <f>IFERROR(VLOOKUP(B31,[3]PELIGROS!$B$7:$D$130,2,FALSE),"")</f>
        <v>Trabajos de Pie</v>
      </c>
      <c r="D31" s="13" t="str">
        <f>IFERROR(VLOOKUP(B31,[3]PELIGROS!$B$7:$D$130,3,FALSE),"")</f>
        <v xml:space="preserve">Trabajos de pie con tiempo prolongados, fatiga y tensión muscular, várices, daños en los tendones y ligamentos </v>
      </c>
      <c r="E31" s="102"/>
      <c r="F31" s="32" t="s">
        <v>103</v>
      </c>
      <c r="G31" s="13" t="s">
        <v>102</v>
      </c>
      <c r="H31" s="13">
        <v>1</v>
      </c>
      <c r="I31" s="13">
        <v>2</v>
      </c>
      <c r="J31" s="13">
        <v>2</v>
      </c>
      <c r="K31" s="13">
        <v>3</v>
      </c>
      <c r="L31" s="13">
        <f t="shared" si="8"/>
        <v>8</v>
      </c>
      <c r="M31" s="13">
        <v>2</v>
      </c>
      <c r="N31" s="13">
        <f t="shared" si="9"/>
        <v>16</v>
      </c>
      <c r="O31" s="34" t="str">
        <f t="shared" si="10"/>
        <v>MODERADO</v>
      </c>
      <c r="P31" s="14" t="s">
        <v>73</v>
      </c>
      <c r="Q31" s="13" t="s">
        <v>28</v>
      </c>
      <c r="R31" s="13" t="s">
        <v>28</v>
      </c>
      <c r="S31" s="13" t="s">
        <v>28</v>
      </c>
      <c r="T31" s="13" t="s">
        <v>144</v>
      </c>
      <c r="U31" s="13" t="s">
        <v>28</v>
      </c>
      <c r="V31" s="13">
        <v>1</v>
      </c>
      <c r="W31" s="13">
        <v>1</v>
      </c>
      <c r="X31" s="13">
        <v>1</v>
      </c>
      <c r="Y31" s="13">
        <v>3</v>
      </c>
      <c r="Z31" s="13">
        <f t="shared" si="11"/>
        <v>6</v>
      </c>
      <c r="AA31" s="13">
        <v>1</v>
      </c>
      <c r="AB31" s="13">
        <f t="shared" si="12"/>
        <v>6</v>
      </c>
      <c r="AC31" s="44" t="str">
        <f t="shared" si="7"/>
        <v>TOLERABLE</v>
      </c>
    </row>
    <row r="32" spans="1:29" ht="135" customHeight="1" x14ac:dyDescent="0.3">
      <c r="A32" s="132" t="s">
        <v>148</v>
      </c>
      <c r="B32" s="13">
        <v>305</v>
      </c>
      <c r="C32" s="13" t="str">
        <f>IFERROR(VLOOKUP(B32,[3]PELIGROS!$B$7:$D$130,2,FALSE),"")</f>
        <v>Desprendimiento de partículas metálicas</v>
      </c>
      <c r="D32" s="13" t="str">
        <f>IFERROR(VLOOKUP(B32,[3]PELIGROS!$B$7:$D$130,3,FALSE),"")</f>
        <v>Proyección de partículas metálicas, quemaduras, lesiones a la vista</v>
      </c>
      <c r="E32" s="101" t="s">
        <v>100</v>
      </c>
      <c r="F32" s="32" t="s">
        <v>104</v>
      </c>
      <c r="G32" s="13" t="s">
        <v>80</v>
      </c>
      <c r="H32" s="13">
        <v>1</v>
      </c>
      <c r="I32" s="13">
        <v>2</v>
      </c>
      <c r="J32" s="13">
        <v>2</v>
      </c>
      <c r="K32" s="13">
        <v>3</v>
      </c>
      <c r="L32" s="13">
        <f t="shared" si="8"/>
        <v>8</v>
      </c>
      <c r="M32" s="13">
        <v>3</v>
      </c>
      <c r="N32" s="13">
        <f t="shared" si="9"/>
        <v>24</v>
      </c>
      <c r="O32" s="39" t="str">
        <f t="shared" si="10"/>
        <v>IMPORTANTE</v>
      </c>
      <c r="P32" s="14" t="s">
        <v>72</v>
      </c>
      <c r="Q32" s="13" t="s">
        <v>28</v>
      </c>
      <c r="R32" s="13" t="s">
        <v>28</v>
      </c>
      <c r="S32" s="13" t="s">
        <v>28</v>
      </c>
      <c r="T32" s="13" t="s">
        <v>141</v>
      </c>
      <c r="U32" s="13" t="s">
        <v>162</v>
      </c>
      <c r="V32" s="13">
        <v>1</v>
      </c>
      <c r="W32" s="13">
        <v>1</v>
      </c>
      <c r="X32" s="13">
        <v>1</v>
      </c>
      <c r="Y32" s="13">
        <v>2</v>
      </c>
      <c r="Z32" s="13">
        <f t="shared" si="11"/>
        <v>5</v>
      </c>
      <c r="AA32" s="13">
        <v>2</v>
      </c>
      <c r="AB32" s="13">
        <f t="shared" si="12"/>
        <v>10</v>
      </c>
      <c r="AC32" s="47" t="str">
        <f t="shared" si="7"/>
        <v>MODERADO</v>
      </c>
    </row>
    <row r="33" spans="1:31" ht="128.25" customHeight="1" x14ac:dyDescent="0.3">
      <c r="A33" s="132"/>
      <c r="B33" s="13">
        <v>413</v>
      </c>
      <c r="C33" s="13" t="str">
        <f>IFERROR(VLOOKUP(B33,[3]PELIGROS!$B$7:$D$130,2,FALSE),"")</f>
        <v>Fuego o chispas por reacción química</v>
      </c>
      <c r="D33" s="13" t="s">
        <v>116</v>
      </c>
      <c r="E33" s="74"/>
      <c r="F33" s="32" t="s">
        <v>105</v>
      </c>
      <c r="G33" s="13" t="s">
        <v>80</v>
      </c>
      <c r="H33" s="13">
        <v>1</v>
      </c>
      <c r="I33" s="13">
        <v>1</v>
      </c>
      <c r="J33" s="13">
        <v>2</v>
      </c>
      <c r="K33" s="13">
        <v>3</v>
      </c>
      <c r="L33" s="13">
        <f t="shared" si="8"/>
        <v>7</v>
      </c>
      <c r="M33" s="13">
        <v>3</v>
      </c>
      <c r="N33" s="13">
        <f t="shared" si="9"/>
        <v>21</v>
      </c>
      <c r="O33" s="39" t="str">
        <f t="shared" si="10"/>
        <v>IMPORTANTE</v>
      </c>
      <c r="P33" s="14" t="s">
        <v>70</v>
      </c>
      <c r="Q33" s="13" t="s">
        <v>28</v>
      </c>
      <c r="R33" s="13" t="s">
        <v>28</v>
      </c>
      <c r="S33" s="13" t="s">
        <v>117</v>
      </c>
      <c r="T33" s="13" t="s">
        <v>146</v>
      </c>
      <c r="U33" s="13" t="s">
        <v>162</v>
      </c>
      <c r="V33" s="13">
        <v>1</v>
      </c>
      <c r="W33" s="13">
        <v>1</v>
      </c>
      <c r="X33" s="13">
        <v>1</v>
      </c>
      <c r="Y33" s="13">
        <v>2</v>
      </c>
      <c r="Z33" s="13">
        <f t="shared" si="11"/>
        <v>5</v>
      </c>
      <c r="AA33" s="13">
        <v>2</v>
      </c>
      <c r="AB33" s="13">
        <f t="shared" si="12"/>
        <v>10</v>
      </c>
      <c r="AC33" s="47" t="str">
        <f t="shared" si="7"/>
        <v>MODERADO</v>
      </c>
    </row>
    <row r="34" spans="1:31" ht="160.5" customHeight="1" x14ac:dyDescent="0.3">
      <c r="A34" s="132"/>
      <c r="B34" s="16">
        <v>506</v>
      </c>
      <c r="C34" s="13" t="str">
        <f>IFERROR(VLOOKUP(B34,[3]PELIGROS!$B$7:$D$130,2,FALSE),"")</f>
        <v>Energía eléctrica</v>
      </c>
      <c r="D34" s="13" t="str">
        <f>IFERROR(VLOOKUP(B34,[3]PELIGROS!$B$7:$D$130,3,FALSE),"")</f>
        <v>Contacto con energía eléctrica, electrización, electrocución, incendio.</v>
      </c>
      <c r="E34" s="74"/>
      <c r="F34" s="32" t="s">
        <v>107</v>
      </c>
      <c r="G34" s="13" t="s">
        <v>80</v>
      </c>
      <c r="H34" s="16">
        <v>1</v>
      </c>
      <c r="I34" s="13">
        <v>2</v>
      </c>
      <c r="J34" s="13">
        <v>2</v>
      </c>
      <c r="K34" s="13">
        <v>3</v>
      </c>
      <c r="L34" s="13">
        <f t="shared" si="8"/>
        <v>8</v>
      </c>
      <c r="M34" s="13">
        <v>3</v>
      </c>
      <c r="N34" s="13">
        <f t="shared" si="9"/>
        <v>24</v>
      </c>
      <c r="O34" s="39" t="str">
        <f t="shared" si="10"/>
        <v>IMPORTANTE</v>
      </c>
      <c r="P34" s="14" t="s">
        <v>70</v>
      </c>
      <c r="Q34" s="13" t="s">
        <v>28</v>
      </c>
      <c r="R34" s="13" t="s">
        <v>28</v>
      </c>
      <c r="S34" s="17" t="s">
        <v>1</v>
      </c>
      <c r="T34" s="13" t="s">
        <v>147</v>
      </c>
      <c r="U34" s="13" t="s">
        <v>115</v>
      </c>
      <c r="V34" s="13">
        <v>1</v>
      </c>
      <c r="W34" s="13">
        <v>1</v>
      </c>
      <c r="X34" s="13">
        <v>1</v>
      </c>
      <c r="Y34" s="13">
        <v>2</v>
      </c>
      <c r="Z34" s="13">
        <f t="shared" si="11"/>
        <v>5</v>
      </c>
      <c r="AA34" s="13">
        <v>2</v>
      </c>
      <c r="AB34" s="13">
        <f t="shared" si="12"/>
        <v>10</v>
      </c>
      <c r="AC34" s="47" t="str">
        <f t="shared" si="7"/>
        <v>MODERADO</v>
      </c>
    </row>
    <row r="35" spans="1:31" ht="133.5" customHeight="1" x14ac:dyDescent="0.3">
      <c r="A35" s="132"/>
      <c r="B35" s="16">
        <v>607</v>
      </c>
      <c r="C35" s="13" t="str">
        <f>IFERROR(VLOOKUP(B35,[3]PELIGROS!$B$7:$D$130,2,FALSE),"")</f>
        <v>Materiales, equipos y/o herramientas calientes</v>
      </c>
      <c r="D35" s="13" t="str">
        <f>IFERROR(VLOOKUP(B35,[3]PELIGROS!$B$7:$D$130,3,FALSE),"")</f>
        <v>Contacto con superficies calientes, quemaduras.</v>
      </c>
      <c r="E35" s="74"/>
      <c r="F35" s="32" t="s">
        <v>106</v>
      </c>
      <c r="G35" s="13" t="s">
        <v>80</v>
      </c>
      <c r="H35" s="16">
        <v>1</v>
      </c>
      <c r="I35" s="13">
        <v>2</v>
      </c>
      <c r="J35" s="13">
        <v>2</v>
      </c>
      <c r="K35" s="13">
        <v>3</v>
      </c>
      <c r="L35" s="13">
        <f t="shared" si="8"/>
        <v>8</v>
      </c>
      <c r="M35" s="13">
        <v>1</v>
      </c>
      <c r="N35" s="13">
        <f t="shared" si="9"/>
        <v>8</v>
      </c>
      <c r="O35" s="40" t="str">
        <f t="shared" si="10"/>
        <v>TOLERABLE</v>
      </c>
      <c r="P35" s="14" t="s">
        <v>70</v>
      </c>
      <c r="Q35" s="13" t="s">
        <v>28</v>
      </c>
      <c r="R35" s="13" t="s">
        <v>28</v>
      </c>
      <c r="S35" s="13" t="s">
        <v>28</v>
      </c>
      <c r="T35" s="13" t="s">
        <v>141</v>
      </c>
      <c r="U35" s="13" t="s">
        <v>163</v>
      </c>
      <c r="V35" s="13">
        <v>1</v>
      </c>
      <c r="W35" s="13">
        <v>1</v>
      </c>
      <c r="X35" s="13">
        <v>1</v>
      </c>
      <c r="Y35" s="13">
        <v>2</v>
      </c>
      <c r="Z35" s="13">
        <f t="shared" si="11"/>
        <v>5</v>
      </c>
      <c r="AA35" s="13">
        <v>1</v>
      </c>
      <c r="AB35" s="13">
        <f t="shared" si="12"/>
        <v>5</v>
      </c>
      <c r="AC35" s="44" t="str">
        <f t="shared" si="7"/>
        <v>TOLERABLE</v>
      </c>
    </row>
    <row r="36" spans="1:31" ht="216.75" customHeight="1" x14ac:dyDescent="0.3">
      <c r="A36" s="132"/>
      <c r="B36" s="13">
        <v>801</v>
      </c>
      <c r="C36" s="13" t="str">
        <f>IFERROR(VLOOKUP(B36,[3]PELIGROS!$B$7:$D$130,2,FALSE),"")</f>
        <v xml:space="preserve">Ruidos debido a trabajos con herramientas/ objetos varios </v>
      </c>
      <c r="D36" s="13" t="str">
        <f>IFERROR(VLOOKUP(B36,[3]PELIGROS!$B$7:$D$130,3,FALSE),"")</f>
        <v>Exposición a ruido, sordera, estrés.</v>
      </c>
      <c r="E36" s="74"/>
      <c r="F36" s="32" t="s">
        <v>106</v>
      </c>
      <c r="G36" s="13" t="s">
        <v>102</v>
      </c>
      <c r="H36" s="13">
        <v>1</v>
      </c>
      <c r="I36" s="13">
        <v>2</v>
      </c>
      <c r="J36" s="13">
        <v>2</v>
      </c>
      <c r="K36" s="13">
        <v>3</v>
      </c>
      <c r="L36" s="13">
        <f t="shared" si="8"/>
        <v>8</v>
      </c>
      <c r="M36" s="13">
        <v>3</v>
      </c>
      <c r="N36" s="13">
        <f t="shared" si="9"/>
        <v>24</v>
      </c>
      <c r="O36" s="39" t="str">
        <f t="shared" si="10"/>
        <v>IMPORTANTE</v>
      </c>
      <c r="P36" s="14" t="s">
        <v>71</v>
      </c>
      <c r="Q36" s="13" t="s">
        <v>28</v>
      </c>
      <c r="R36" s="13" t="s">
        <v>28</v>
      </c>
      <c r="S36" s="13" t="s">
        <v>28</v>
      </c>
      <c r="T36" s="13" t="s">
        <v>144</v>
      </c>
      <c r="U36" s="13" t="s">
        <v>159</v>
      </c>
      <c r="V36" s="13">
        <v>1</v>
      </c>
      <c r="W36" s="13">
        <v>1</v>
      </c>
      <c r="X36" s="13">
        <v>1</v>
      </c>
      <c r="Y36" s="13">
        <v>2</v>
      </c>
      <c r="Z36" s="13">
        <f t="shared" si="11"/>
        <v>5</v>
      </c>
      <c r="AA36" s="13">
        <v>1</v>
      </c>
      <c r="AB36" s="13">
        <f t="shared" si="12"/>
        <v>5</v>
      </c>
      <c r="AC36" s="44" t="str">
        <f t="shared" si="7"/>
        <v>TOLERABLE</v>
      </c>
    </row>
    <row r="37" spans="1:31" ht="409.5" x14ac:dyDescent="0.3">
      <c r="A37" s="132"/>
      <c r="B37" s="13">
        <v>908</v>
      </c>
      <c r="C37" s="13" t="str">
        <f>IFERROR(VLOOKUP(B37,[3]PELIGROS!$B$7:$D$130,2,FALSE),"")</f>
        <v>Virus SARS-CoV-2 (Virus que produce la enfermedad COVID-19)</v>
      </c>
      <c r="D37" s="13" t="str">
        <f>IFERROR(VLOOKUP(B37,[3]PELIGROS!$B$7:$D$130,3,FALSE),"")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7" s="74"/>
      <c r="F37" s="33" t="s">
        <v>101</v>
      </c>
      <c r="G37" s="16" t="s">
        <v>102</v>
      </c>
      <c r="H37" s="13">
        <v>1</v>
      </c>
      <c r="I37" s="13">
        <v>1</v>
      </c>
      <c r="J37" s="13">
        <v>1</v>
      </c>
      <c r="K37" s="16">
        <v>3</v>
      </c>
      <c r="L37" s="16">
        <f t="shared" si="8"/>
        <v>6</v>
      </c>
      <c r="M37" s="13">
        <v>2</v>
      </c>
      <c r="N37" s="13">
        <f t="shared" si="9"/>
        <v>12</v>
      </c>
      <c r="O37" s="34" t="str">
        <f t="shared" si="10"/>
        <v>MODERADO</v>
      </c>
      <c r="P37" s="43" t="s">
        <v>194</v>
      </c>
      <c r="Q37" s="13" t="s">
        <v>28</v>
      </c>
      <c r="R37" s="13" t="s">
        <v>28</v>
      </c>
      <c r="S37" s="13" t="s">
        <v>28</v>
      </c>
      <c r="T37" s="15" t="s">
        <v>155</v>
      </c>
      <c r="U37" s="13" t="s">
        <v>28</v>
      </c>
      <c r="V37" s="13">
        <v>1</v>
      </c>
      <c r="W37" s="13">
        <v>1</v>
      </c>
      <c r="X37" s="13">
        <v>1</v>
      </c>
      <c r="Y37" s="13">
        <v>1</v>
      </c>
      <c r="Z37" s="13">
        <f t="shared" si="11"/>
        <v>4</v>
      </c>
      <c r="AA37" s="13">
        <v>2</v>
      </c>
      <c r="AB37" s="13">
        <f t="shared" si="12"/>
        <v>8</v>
      </c>
      <c r="AC37" s="44" t="str">
        <f t="shared" si="7"/>
        <v>TOLERABLE</v>
      </c>
    </row>
    <row r="38" spans="1:31" ht="206.25" customHeight="1" x14ac:dyDescent="0.3">
      <c r="A38" s="132"/>
      <c r="B38" s="13">
        <v>1010</v>
      </c>
      <c r="C38" s="13" t="str">
        <f>IFERROR(VLOOKUP(B38,[3]PELIGROS!$B$7:$D$130,2,FALSE),"")</f>
        <v>Trabajos de Pie</v>
      </c>
      <c r="D38" s="13" t="str">
        <f>IFERROR(VLOOKUP(B38,[3]PELIGROS!$B$7:$D$130,3,FALSE),"")</f>
        <v xml:space="preserve">Trabajos de pie con tiempo prolongados, fatiga y tensión muscular, várices, daños en los tendones y ligamentos </v>
      </c>
      <c r="E38" s="102"/>
      <c r="F38" s="32" t="s">
        <v>103</v>
      </c>
      <c r="G38" s="13" t="s">
        <v>102</v>
      </c>
      <c r="H38" s="13">
        <v>1</v>
      </c>
      <c r="I38" s="13">
        <v>2</v>
      </c>
      <c r="J38" s="13">
        <v>2</v>
      </c>
      <c r="K38" s="13">
        <v>3</v>
      </c>
      <c r="L38" s="13">
        <f t="shared" si="8"/>
        <v>8</v>
      </c>
      <c r="M38" s="13">
        <v>2</v>
      </c>
      <c r="N38" s="13">
        <f t="shared" si="9"/>
        <v>16</v>
      </c>
      <c r="O38" s="34" t="str">
        <f t="shared" si="10"/>
        <v>MODERADO</v>
      </c>
      <c r="P38" s="14" t="s">
        <v>73</v>
      </c>
      <c r="Q38" s="13" t="s">
        <v>28</v>
      </c>
      <c r="R38" s="13" t="s">
        <v>28</v>
      </c>
      <c r="S38" s="13" t="s">
        <v>28</v>
      </c>
      <c r="T38" s="13" t="s">
        <v>144</v>
      </c>
      <c r="U38" s="13" t="s">
        <v>28</v>
      </c>
      <c r="V38" s="13">
        <v>1</v>
      </c>
      <c r="W38" s="13">
        <v>1</v>
      </c>
      <c r="X38" s="13">
        <v>1</v>
      </c>
      <c r="Y38" s="13">
        <v>3</v>
      </c>
      <c r="Z38" s="13">
        <f t="shared" si="11"/>
        <v>6</v>
      </c>
      <c r="AA38" s="13">
        <v>1</v>
      </c>
      <c r="AB38" s="13">
        <f t="shared" si="12"/>
        <v>6</v>
      </c>
      <c r="AC38" s="44" t="str">
        <f t="shared" si="7"/>
        <v>TOLERABLE</v>
      </c>
    </row>
    <row r="39" spans="1:31" ht="153.75" customHeight="1" x14ac:dyDescent="0.3">
      <c r="A39" s="132" t="s">
        <v>149</v>
      </c>
      <c r="B39" s="13">
        <v>301</v>
      </c>
      <c r="C39" s="13" t="str">
        <f>IFERROR(VLOOKUP(B39,[3]PELIGROS!$B$7:$D$130,2,FALSE),"")</f>
        <v xml:space="preserve">Manipulación de herramientas y objetos varios </v>
      </c>
      <c r="D39" s="13" t="str">
        <f>IFERROR(VLOOKUP(B39,[3]PELIGROS!$B$7:$D$130,3,FALSE),"")</f>
        <v>Caída de herramientas y objetos, contusiones.</v>
      </c>
      <c r="E39" s="101" t="s">
        <v>100</v>
      </c>
      <c r="F39" s="32" t="s">
        <v>104</v>
      </c>
      <c r="G39" s="13" t="s">
        <v>80</v>
      </c>
      <c r="H39" s="13">
        <v>1</v>
      </c>
      <c r="I39" s="13">
        <v>1</v>
      </c>
      <c r="J39" s="13">
        <v>2</v>
      </c>
      <c r="K39" s="13">
        <v>3</v>
      </c>
      <c r="L39" s="13">
        <f t="shared" si="8"/>
        <v>7</v>
      </c>
      <c r="M39" s="13">
        <v>1</v>
      </c>
      <c r="N39" s="13">
        <f t="shared" si="9"/>
        <v>7</v>
      </c>
      <c r="O39" s="40" t="str">
        <f t="shared" si="10"/>
        <v>TOLERABLE</v>
      </c>
      <c r="P39" s="14" t="s">
        <v>70</v>
      </c>
      <c r="Q39" s="13" t="s">
        <v>28</v>
      </c>
      <c r="R39" s="13" t="s">
        <v>28</v>
      </c>
      <c r="S39" s="13" t="s">
        <v>28</v>
      </c>
      <c r="T39" s="13" t="s">
        <v>142</v>
      </c>
      <c r="U39" s="13" t="s">
        <v>161</v>
      </c>
      <c r="V39" s="13">
        <v>1</v>
      </c>
      <c r="W39" s="13">
        <v>1</v>
      </c>
      <c r="X39" s="13">
        <v>1</v>
      </c>
      <c r="Y39" s="13">
        <v>2</v>
      </c>
      <c r="Z39" s="13">
        <f t="shared" si="11"/>
        <v>5</v>
      </c>
      <c r="AA39" s="13">
        <v>1</v>
      </c>
      <c r="AB39" s="13">
        <f t="shared" si="12"/>
        <v>5</v>
      </c>
      <c r="AC39" s="44" t="str">
        <f t="shared" si="7"/>
        <v>TOLERABLE</v>
      </c>
      <c r="AE39" s="18"/>
    </row>
    <row r="40" spans="1:31" ht="135.75" customHeight="1" x14ac:dyDescent="0.3">
      <c r="A40" s="132"/>
      <c r="B40" s="13">
        <v>305</v>
      </c>
      <c r="C40" s="13" t="str">
        <f>IFERROR(VLOOKUP(B40,[3]PELIGROS!$B$7:$D$130,2,FALSE),"")</f>
        <v>Desprendimiento de partículas metálicas</v>
      </c>
      <c r="D40" s="13" t="str">
        <f>IFERROR(VLOOKUP(B40,[3]PELIGROS!$B$7:$D$130,3,FALSE),"")</f>
        <v>Proyección de partículas metálicas, quemaduras, lesiones a la vista</v>
      </c>
      <c r="E40" s="74"/>
      <c r="F40" s="32" t="s">
        <v>104</v>
      </c>
      <c r="G40" s="13" t="s">
        <v>80</v>
      </c>
      <c r="H40" s="13">
        <v>1</v>
      </c>
      <c r="I40" s="13">
        <v>2</v>
      </c>
      <c r="J40" s="13">
        <v>2</v>
      </c>
      <c r="K40" s="13">
        <v>3</v>
      </c>
      <c r="L40" s="13">
        <f t="shared" si="8"/>
        <v>8</v>
      </c>
      <c r="M40" s="13">
        <v>3</v>
      </c>
      <c r="N40" s="13">
        <f t="shared" si="9"/>
        <v>24</v>
      </c>
      <c r="O40" s="39" t="str">
        <f t="shared" si="10"/>
        <v>IMPORTANTE</v>
      </c>
      <c r="P40" s="14" t="s">
        <v>72</v>
      </c>
      <c r="Q40" s="13" t="s">
        <v>28</v>
      </c>
      <c r="R40" s="13" t="s">
        <v>28</v>
      </c>
      <c r="S40" s="13" t="s">
        <v>28</v>
      </c>
      <c r="T40" s="13" t="s">
        <v>141</v>
      </c>
      <c r="U40" s="13" t="s">
        <v>157</v>
      </c>
      <c r="V40" s="13">
        <v>1</v>
      </c>
      <c r="W40" s="13">
        <v>1</v>
      </c>
      <c r="X40" s="13">
        <v>1</v>
      </c>
      <c r="Y40" s="13">
        <v>2</v>
      </c>
      <c r="Z40" s="13">
        <f t="shared" si="11"/>
        <v>5</v>
      </c>
      <c r="AA40" s="13">
        <v>2</v>
      </c>
      <c r="AB40" s="13">
        <f t="shared" si="12"/>
        <v>10</v>
      </c>
      <c r="AC40" s="47" t="str">
        <f t="shared" si="7"/>
        <v>MODERADO</v>
      </c>
      <c r="AE40" s="18"/>
    </row>
    <row r="41" spans="1:31" ht="235.5" customHeight="1" x14ac:dyDescent="0.3">
      <c r="A41" s="132"/>
      <c r="B41" s="13">
        <v>801</v>
      </c>
      <c r="C41" s="13" t="str">
        <f>IFERROR(VLOOKUP(B41,[3]PELIGROS!$B$7:$D$130,2,FALSE),"")</f>
        <v xml:space="preserve">Ruidos debido a trabajos con herramientas/ objetos varios </v>
      </c>
      <c r="D41" s="13" t="str">
        <f>IFERROR(VLOOKUP(B41,[3]PELIGROS!$B$7:$D$130,3,FALSE),"")</f>
        <v>Exposición a ruido, sordera, estrés.</v>
      </c>
      <c r="E41" s="74"/>
      <c r="F41" s="32" t="s">
        <v>106</v>
      </c>
      <c r="G41" s="13" t="s">
        <v>102</v>
      </c>
      <c r="H41" s="13">
        <v>1</v>
      </c>
      <c r="I41" s="13">
        <v>2</v>
      </c>
      <c r="J41" s="13">
        <v>2</v>
      </c>
      <c r="K41" s="13">
        <v>3</v>
      </c>
      <c r="L41" s="13">
        <f t="shared" si="8"/>
        <v>8</v>
      </c>
      <c r="M41" s="13">
        <v>3</v>
      </c>
      <c r="N41" s="13">
        <f t="shared" si="9"/>
        <v>24</v>
      </c>
      <c r="O41" s="39" t="str">
        <f t="shared" si="10"/>
        <v>IMPORTANTE</v>
      </c>
      <c r="P41" s="14" t="s">
        <v>71</v>
      </c>
      <c r="Q41" s="13" t="s">
        <v>28</v>
      </c>
      <c r="R41" s="13" t="s">
        <v>28</v>
      </c>
      <c r="S41" s="13" t="s">
        <v>28</v>
      </c>
      <c r="T41" s="13" t="s">
        <v>144</v>
      </c>
      <c r="U41" s="13" t="s">
        <v>159</v>
      </c>
      <c r="V41" s="13">
        <v>1</v>
      </c>
      <c r="W41" s="13">
        <v>1</v>
      </c>
      <c r="X41" s="13">
        <v>1</v>
      </c>
      <c r="Y41" s="13">
        <v>2</v>
      </c>
      <c r="Z41" s="13">
        <f t="shared" si="11"/>
        <v>5</v>
      </c>
      <c r="AA41" s="13">
        <v>1</v>
      </c>
      <c r="AB41" s="13">
        <f t="shared" si="12"/>
        <v>5</v>
      </c>
      <c r="AC41" s="44" t="str">
        <f t="shared" si="7"/>
        <v>TOLERABLE</v>
      </c>
    </row>
    <row r="42" spans="1:31" ht="409.5" x14ac:dyDescent="0.3">
      <c r="A42" s="132"/>
      <c r="B42" s="13">
        <v>908</v>
      </c>
      <c r="C42" s="13" t="str">
        <f>IFERROR(VLOOKUP(B42,[3]PELIGROS!$B$7:$D$130,2,FALSE),"")</f>
        <v>Virus SARS-CoV-2 (Virus que produce la enfermedad COVID-19)</v>
      </c>
      <c r="D42" s="13" t="str">
        <f>IFERROR(VLOOKUP(B42,[3]PELIGROS!$B$7:$D$130,3,FALSE),"")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2" s="74"/>
      <c r="F42" s="33" t="s">
        <v>101</v>
      </c>
      <c r="G42" s="16" t="s">
        <v>102</v>
      </c>
      <c r="H42" s="13">
        <v>1</v>
      </c>
      <c r="I42" s="13">
        <v>1</v>
      </c>
      <c r="J42" s="13">
        <v>1</v>
      </c>
      <c r="K42" s="16">
        <v>3</v>
      </c>
      <c r="L42" s="16">
        <f t="shared" si="8"/>
        <v>6</v>
      </c>
      <c r="M42" s="13">
        <v>2</v>
      </c>
      <c r="N42" s="13">
        <f t="shared" si="9"/>
        <v>12</v>
      </c>
      <c r="O42" s="34" t="str">
        <f t="shared" si="10"/>
        <v>MODERADO</v>
      </c>
      <c r="P42" s="43" t="s">
        <v>194</v>
      </c>
      <c r="Q42" s="13" t="s">
        <v>28</v>
      </c>
      <c r="R42" s="13" t="s">
        <v>28</v>
      </c>
      <c r="S42" s="13" t="s">
        <v>28</v>
      </c>
      <c r="T42" s="15" t="s">
        <v>155</v>
      </c>
      <c r="U42" s="13" t="s">
        <v>28</v>
      </c>
      <c r="V42" s="13">
        <v>1</v>
      </c>
      <c r="W42" s="13">
        <v>1</v>
      </c>
      <c r="X42" s="13">
        <v>1</v>
      </c>
      <c r="Y42" s="13">
        <v>1</v>
      </c>
      <c r="Z42" s="13">
        <f t="shared" si="11"/>
        <v>4</v>
      </c>
      <c r="AA42" s="13">
        <v>2</v>
      </c>
      <c r="AB42" s="13">
        <f t="shared" si="12"/>
        <v>8</v>
      </c>
      <c r="AC42" s="44" t="str">
        <f t="shared" si="7"/>
        <v>TOLERABLE</v>
      </c>
    </row>
    <row r="43" spans="1:31" ht="206.25" customHeight="1" x14ac:dyDescent="0.3">
      <c r="A43" s="132"/>
      <c r="B43" s="13">
        <v>1002</v>
      </c>
      <c r="C43" s="13" t="str">
        <f>IFERROR(VLOOKUP(B43,[3]PELIGROS!$B$7:$D$130,2,FALSE),"")</f>
        <v>Objetos pesados</v>
      </c>
      <c r="D43" s="13" t="str">
        <f>IFERROR(VLOOKUP(B43,[3]PELIGROS!$B$7:$D$130,3,FALSE),"")</f>
        <v>Carga o movimiento de materiales o equipos, sobreesfuerzo, lesiones musculares, hernias</v>
      </c>
      <c r="E43" s="74"/>
      <c r="F43" s="32" t="s">
        <v>103</v>
      </c>
      <c r="G43" s="13" t="s">
        <v>102</v>
      </c>
      <c r="H43" s="13">
        <v>1</v>
      </c>
      <c r="I43" s="13">
        <v>2</v>
      </c>
      <c r="J43" s="13">
        <v>2</v>
      </c>
      <c r="K43" s="13">
        <v>3</v>
      </c>
      <c r="L43" s="13">
        <f t="shared" si="8"/>
        <v>8</v>
      </c>
      <c r="M43" s="13">
        <v>3</v>
      </c>
      <c r="N43" s="13">
        <f t="shared" si="9"/>
        <v>24</v>
      </c>
      <c r="O43" s="39" t="str">
        <f t="shared" si="10"/>
        <v>IMPORTANTE</v>
      </c>
      <c r="P43" s="14" t="s">
        <v>73</v>
      </c>
      <c r="Q43" s="13" t="s">
        <v>28</v>
      </c>
      <c r="R43" s="13" t="s">
        <v>28</v>
      </c>
      <c r="S43" s="13" t="s">
        <v>0</v>
      </c>
      <c r="T43" s="13" t="s">
        <v>144</v>
      </c>
      <c r="U43" s="13" t="s">
        <v>28</v>
      </c>
      <c r="V43" s="13">
        <v>1</v>
      </c>
      <c r="W43" s="13">
        <v>1</v>
      </c>
      <c r="X43" s="13">
        <v>1</v>
      </c>
      <c r="Y43" s="13">
        <v>2</v>
      </c>
      <c r="Z43" s="13">
        <f t="shared" si="11"/>
        <v>5</v>
      </c>
      <c r="AA43" s="13">
        <v>1</v>
      </c>
      <c r="AB43" s="13">
        <f t="shared" si="12"/>
        <v>5</v>
      </c>
      <c r="AC43" s="44" t="str">
        <f t="shared" si="7"/>
        <v>TOLERABLE</v>
      </c>
    </row>
    <row r="44" spans="1:31" ht="195" customHeight="1" x14ac:dyDescent="0.3">
      <c r="A44" s="132"/>
      <c r="B44" s="13">
        <v>1010</v>
      </c>
      <c r="C44" s="13" t="str">
        <f>IFERROR(VLOOKUP(B44,[3]PELIGROS!$B$7:$D$130,2,FALSE),"")</f>
        <v>Trabajos de Pie</v>
      </c>
      <c r="D44" s="13" t="str">
        <f>IFERROR(VLOOKUP(B44,[3]PELIGROS!$B$7:$D$130,3,FALSE),"")</f>
        <v xml:space="preserve">Trabajos de pie con tiempo prolongados, fatiga y tensión muscular, várices, daños en los tendones y ligamentos </v>
      </c>
      <c r="E44" s="102"/>
      <c r="F44" s="32" t="s">
        <v>103</v>
      </c>
      <c r="G44" s="13" t="s">
        <v>102</v>
      </c>
      <c r="H44" s="13">
        <v>1</v>
      </c>
      <c r="I44" s="13">
        <v>2</v>
      </c>
      <c r="J44" s="13">
        <v>2</v>
      </c>
      <c r="K44" s="13">
        <v>3</v>
      </c>
      <c r="L44" s="13">
        <f t="shared" si="8"/>
        <v>8</v>
      </c>
      <c r="M44" s="13">
        <v>2</v>
      </c>
      <c r="N44" s="13">
        <f t="shared" si="9"/>
        <v>16</v>
      </c>
      <c r="O44" s="34" t="str">
        <f t="shared" si="10"/>
        <v>MODERADO</v>
      </c>
      <c r="P44" s="14" t="s">
        <v>73</v>
      </c>
      <c r="Q44" s="13" t="s">
        <v>28</v>
      </c>
      <c r="R44" s="13" t="s">
        <v>28</v>
      </c>
      <c r="S44" s="13" t="s">
        <v>28</v>
      </c>
      <c r="T44" s="13" t="s">
        <v>144</v>
      </c>
      <c r="U44" s="13" t="s">
        <v>28</v>
      </c>
      <c r="V44" s="13">
        <v>1</v>
      </c>
      <c r="W44" s="13">
        <v>1</v>
      </c>
      <c r="X44" s="13">
        <v>1</v>
      </c>
      <c r="Y44" s="13">
        <v>2</v>
      </c>
      <c r="Z44" s="13">
        <f t="shared" si="11"/>
        <v>5</v>
      </c>
      <c r="AA44" s="13">
        <v>1</v>
      </c>
      <c r="AB44" s="13">
        <f t="shared" si="12"/>
        <v>5</v>
      </c>
      <c r="AC44" s="44" t="str">
        <f t="shared" si="7"/>
        <v>TOLERABLE</v>
      </c>
    </row>
    <row r="45" spans="1:31" ht="140.25" customHeight="1" x14ac:dyDescent="0.3">
      <c r="A45" s="131" t="s">
        <v>150</v>
      </c>
      <c r="B45" s="13">
        <v>111</v>
      </c>
      <c r="C45" s="13" t="str">
        <f>IFERROR(VLOOKUP(B45,[3]PELIGROS!$B$7:$D$130,2,FALSE),"")</f>
        <v xml:space="preserve">Elementos manipulados con montacargas </v>
      </c>
      <c r="D45" s="13" t="str">
        <f>IFERROR(VLOOKUP(B45,[3]PELIGROS!$B$7:$D$130,3,FALSE),"")</f>
        <v>Caída de objetos, choques, atropellamiento.</v>
      </c>
      <c r="E45" s="101" t="s">
        <v>100</v>
      </c>
      <c r="F45" s="32" t="s">
        <v>104</v>
      </c>
      <c r="G45" s="13" t="s">
        <v>80</v>
      </c>
      <c r="H45" s="13">
        <v>1</v>
      </c>
      <c r="I45" s="13">
        <v>1</v>
      </c>
      <c r="J45" s="13">
        <v>2</v>
      </c>
      <c r="K45" s="13">
        <v>3</v>
      </c>
      <c r="L45" s="13">
        <f t="shared" si="8"/>
        <v>7</v>
      </c>
      <c r="M45" s="13">
        <v>3</v>
      </c>
      <c r="N45" s="13">
        <f t="shared" si="9"/>
        <v>21</v>
      </c>
      <c r="O45" s="39" t="str">
        <f t="shared" si="10"/>
        <v>IMPORTANTE</v>
      </c>
      <c r="P45" s="14" t="s">
        <v>70</v>
      </c>
      <c r="Q45" s="13" t="s">
        <v>28</v>
      </c>
      <c r="R45" s="13" t="s">
        <v>28</v>
      </c>
      <c r="S45" s="13" t="s">
        <v>28</v>
      </c>
      <c r="T45" s="13" t="s">
        <v>141</v>
      </c>
      <c r="U45" s="13" t="s">
        <v>161</v>
      </c>
      <c r="V45" s="13">
        <v>1</v>
      </c>
      <c r="W45" s="13">
        <v>1</v>
      </c>
      <c r="X45" s="13">
        <v>1</v>
      </c>
      <c r="Y45" s="13">
        <v>2</v>
      </c>
      <c r="Z45" s="13">
        <f t="shared" si="11"/>
        <v>5</v>
      </c>
      <c r="AA45" s="13">
        <v>2</v>
      </c>
      <c r="AB45" s="13">
        <f t="shared" si="12"/>
        <v>10</v>
      </c>
      <c r="AC45" s="47" t="str">
        <f t="shared" si="7"/>
        <v>MODERADO</v>
      </c>
    </row>
    <row r="46" spans="1:31" ht="129" customHeight="1" x14ac:dyDescent="0.3">
      <c r="A46" s="131"/>
      <c r="B46" s="13">
        <v>113</v>
      </c>
      <c r="C46" s="13" t="str">
        <f>IFERROR(VLOOKUP(B46,[3]PELIGROS!$B$7:$D$130,2,FALSE),"")</f>
        <v>Transporte de carga</v>
      </c>
      <c r="D46" s="13" t="str">
        <f>IFERROR(VLOOKUP(B46,[3]PELIGROS!$B$7:$D$130,3,FALSE),"")</f>
        <v>Caída de objetos, choques, atropellamiento, fracturas.</v>
      </c>
      <c r="E46" s="74"/>
      <c r="F46" s="32" t="s">
        <v>104</v>
      </c>
      <c r="G46" s="13" t="s">
        <v>80</v>
      </c>
      <c r="H46" s="13">
        <v>1</v>
      </c>
      <c r="I46" s="13">
        <v>2</v>
      </c>
      <c r="J46" s="13">
        <v>2</v>
      </c>
      <c r="K46" s="13">
        <v>3</v>
      </c>
      <c r="L46" s="13">
        <f t="shared" si="8"/>
        <v>8</v>
      </c>
      <c r="M46" s="13">
        <v>3</v>
      </c>
      <c r="N46" s="13">
        <f t="shared" si="9"/>
        <v>24</v>
      </c>
      <c r="O46" s="39" t="str">
        <f t="shared" si="10"/>
        <v>IMPORTANTE</v>
      </c>
      <c r="P46" s="14" t="s">
        <v>70</v>
      </c>
      <c r="Q46" s="13" t="s">
        <v>28</v>
      </c>
      <c r="R46" s="13" t="s">
        <v>28</v>
      </c>
      <c r="S46" s="13" t="s">
        <v>28</v>
      </c>
      <c r="T46" s="13" t="s">
        <v>141</v>
      </c>
      <c r="U46" s="13" t="s">
        <v>161</v>
      </c>
      <c r="V46" s="13">
        <v>1</v>
      </c>
      <c r="W46" s="13">
        <v>1</v>
      </c>
      <c r="X46" s="13">
        <v>1</v>
      </c>
      <c r="Y46" s="13">
        <v>2</v>
      </c>
      <c r="Z46" s="13">
        <f t="shared" si="11"/>
        <v>5</v>
      </c>
      <c r="AA46" s="13">
        <v>2</v>
      </c>
      <c r="AB46" s="13">
        <f t="shared" si="12"/>
        <v>10</v>
      </c>
      <c r="AC46" s="47" t="str">
        <f t="shared" si="7"/>
        <v>MODERADO</v>
      </c>
    </row>
    <row r="47" spans="1:31" ht="189.75" customHeight="1" x14ac:dyDescent="0.3">
      <c r="A47" s="131"/>
      <c r="B47" s="13">
        <v>800</v>
      </c>
      <c r="C47" s="13" t="str">
        <f>IFERROR(VLOOKUP(B47,[3]PELIGROS!$B$7:$D$130,2,FALSE),"")</f>
        <v>Ruido debido a máquinas o equipos</v>
      </c>
      <c r="D47" s="13" t="str">
        <f>IFERROR(VLOOKUP(B47,[3]PELIGROS!$B$7:$D$130,3,FALSE),"")</f>
        <v>Exposición continua al ruido, hipoacusia, tensión muscular, estrés, falta de concentración.</v>
      </c>
      <c r="E47" s="74"/>
      <c r="F47" s="32" t="s">
        <v>106</v>
      </c>
      <c r="G47" s="13" t="s">
        <v>102</v>
      </c>
      <c r="H47" s="13">
        <v>1</v>
      </c>
      <c r="I47" s="13">
        <v>2</v>
      </c>
      <c r="J47" s="13">
        <v>2</v>
      </c>
      <c r="K47" s="13">
        <v>3</v>
      </c>
      <c r="L47" s="13">
        <f t="shared" si="8"/>
        <v>8</v>
      </c>
      <c r="M47" s="13">
        <v>3</v>
      </c>
      <c r="N47" s="13">
        <f t="shared" si="9"/>
        <v>24</v>
      </c>
      <c r="O47" s="39" t="str">
        <f t="shared" si="10"/>
        <v>IMPORTANTE</v>
      </c>
      <c r="P47" s="14" t="s">
        <v>71</v>
      </c>
      <c r="Q47" s="13" t="s">
        <v>28</v>
      </c>
      <c r="R47" s="13" t="s">
        <v>28</v>
      </c>
      <c r="S47" s="13" t="s">
        <v>28</v>
      </c>
      <c r="T47" s="13" t="s">
        <v>144</v>
      </c>
      <c r="U47" s="13" t="s">
        <v>159</v>
      </c>
      <c r="V47" s="13">
        <v>1</v>
      </c>
      <c r="W47" s="13">
        <v>1</v>
      </c>
      <c r="X47" s="13">
        <v>1</v>
      </c>
      <c r="Y47" s="13">
        <v>2</v>
      </c>
      <c r="Z47" s="13">
        <f t="shared" si="11"/>
        <v>5</v>
      </c>
      <c r="AA47" s="13">
        <v>1</v>
      </c>
      <c r="AB47" s="13">
        <f t="shared" si="12"/>
        <v>5</v>
      </c>
      <c r="AC47" s="44" t="str">
        <f t="shared" si="7"/>
        <v>TOLERABLE</v>
      </c>
    </row>
    <row r="48" spans="1:31" ht="409.5" x14ac:dyDescent="0.3">
      <c r="A48" s="131"/>
      <c r="B48" s="13">
        <v>908</v>
      </c>
      <c r="C48" s="13" t="str">
        <f>IFERROR(VLOOKUP(B48,[3]PELIGROS!$B$7:$D$130,2,FALSE),"")</f>
        <v>Virus SARS-CoV-2 (Virus que produce la enfermedad COVID-19)</v>
      </c>
      <c r="D48" s="13" t="str">
        <f>IFERROR(VLOOKUP(B48,[3]PELIGROS!$B$7:$D$130,3,FALSE),"")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8" s="102"/>
      <c r="F48" s="33" t="s">
        <v>101</v>
      </c>
      <c r="G48" s="16" t="s">
        <v>102</v>
      </c>
      <c r="H48" s="13">
        <v>1</v>
      </c>
      <c r="I48" s="13">
        <v>1</v>
      </c>
      <c r="J48" s="13">
        <v>1</v>
      </c>
      <c r="K48" s="16">
        <v>3</v>
      </c>
      <c r="L48" s="16">
        <f t="shared" si="8"/>
        <v>6</v>
      </c>
      <c r="M48" s="13">
        <v>2</v>
      </c>
      <c r="N48" s="13">
        <f t="shared" si="9"/>
        <v>12</v>
      </c>
      <c r="O48" s="34" t="str">
        <f t="shared" si="10"/>
        <v>MODERADO</v>
      </c>
      <c r="P48" s="43" t="s">
        <v>194</v>
      </c>
      <c r="Q48" s="13" t="s">
        <v>28</v>
      </c>
      <c r="R48" s="13" t="s">
        <v>28</v>
      </c>
      <c r="S48" s="13" t="s">
        <v>28</v>
      </c>
      <c r="T48" s="15" t="s">
        <v>155</v>
      </c>
      <c r="U48" s="13" t="s">
        <v>28</v>
      </c>
      <c r="V48" s="13">
        <v>1</v>
      </c>
      <c r="W48" s="13">
        <v>1</v>
      </c>
      <c r="X48" s="13">
        <v>1</v>
      </c>
      <c r="Y48" s="13">
        <v>1</v>
      </c>
      <c r="Z48" s="13">
        <f t="shared" si="11"/>
        <v>4</v>
      </c>
      <c r="AA48" s="13">
        <v>2</v>
      </c>
      <c r="AB48" s="13">
        <f t="shared" si="12"/>
        <v>8</v>
      </c>
      <c r="AC48" s="44" t="str">
        <f t="shared" si="7"/>
        <v>TOLERABLE</v>
      </c>
    </row>
    <row r="49" spans="1:30" ht="158.25" customHeight="1" x14ac:dyDescent="0.3">
      <c r="A49" s="68" t="s">
        <v>151</v>
      </c>
      <c r="B49" s="13">
        <v>100</v>
      </c>
      <c r="C49" s="16" t="str">
        <f>IFERROR(VLOOKUP(B49,[3]PELIGROS!$B$7:$D$130,2,FALSE),"")</f>
        <v>Suelo en mal estado/ irregular</v>
      </c>
      <c r="D49" s="13" t="str">
        <f>IFERROR(VLOOKUP(B49,[3]PELIGROS!$B$7:$D$130,3,FALSE),"")</f>
        <v>Caída al mismo nivel, golpes, tropezones, fractura, estirones musculares</v>
      </c>
      <c r="E49" s="65" t="s">
        <v>100</v>
      </c>
      <c r="F49" s="33" t="s">
        <v>164</v>
      </c>
      <c r="G49" s="16" t="s">
        <v>80</v>
      </c>
      <c r="H49" s="16">
        <v>1</v>
      </c>
      <c r="I49" s="16">
        <v>2</v>
      </c>
      <c r="J49" s="16">
        <v>2</v>
      </c>
      <c r="K49" s="16">
        <v>3</v>
      </c>
      <c r="L49" s="16">
        <f t="shared" si="8"/>
        <v>8</v>
      </c>
      <c r="M49" s="16">
        <v>2</v>
      </c>
      <c r="N49" s="13">
        <f t="shared" si="9"/>
        <v>16</v>
      </c>
      <c r="O49" s="34" t="str">
        <f t="shared" si="10"/>
        <v>MODERADO</v>
      </c>
      <c r="P49" s="14" t="s">
        <v>70</v>
      </c>
      <c r="Q49" s="13" t="s">
        <v>28</v>
      </c>
      <c r="R49" s="13" t="s">
        <v>28</v>
      </c>
      <c r="S49" s="13" t="s">
        <v>28</v>
      </c>
      <c r="T49" s="13" t="s">
        <v>165</v>
      </c>
      <c r="U49" s="13" t="s">
        <v>160</v>
      </c>
      <c r="V49" s="13">
        <v>1</v>
      </c>
      <c r="W49" s="13">
        <v>1</v>
      </c>
      <c r="X49" s="13">
        <v>1</v>
      </c>
      <c r="Y49" s="13">
        <v>3</v>
      </c>
      <c r="Z49" s="13">
        <f t="shared" si="11"/>
        <v>6</v>
      </c>
      <c r="AA49" s="13">
        <v>1</v>
      </c>
      <c r="AB49" s="13">
        <f t="shared" si="12"/>
        <v>6</v>
      </c>
      <c r="AC49" s="44" t="str">
        <f t="shared" si="7"/>
        <v>TOLERABLE</v>
      </c>
    </row>
    <row r="50" spans="1:30" ht="157.5" customHeight="1" x14ac:dyDescent="0.3">
      <c r="A50" s="69"/>
      <c r="B50" s="21">
        <v>101</v>
      </c>
      <c r="C50" s="16" t="str">
        <f>IFERROR(VLOOKUP(B50,[3]PELIGROS!$B$7:$D$130,2,FALSE),"")</f>
        <v>Objetos en el Suelo</v>
      </c>
      <c r="D50" s="13" t="str">
        <f>IFERROR(VLOOKUP(B50,[3]PELIGROS!$B$7:$D$130,3,FALSE),"")</f>
        <v>Caída al mismo nivel, tropesones, golpes, rasmilladuras, daño a la salud</v>
      </c>
      <c r="E50" s="66"/>
      <c r="F50" s="33" t="s">
        <v>164</v>
      </c>
      <c r="G50" s="16" t="s">
        <v>80</v>
      </c>
      <c r="H50" s="16">
        <v>1</v>
      </c>
      <c r="I50" s="16">
        <v>1</v>
      </c>
      <c r="J50" s="16">
        <v>2</v>
      </c>
      <c r="K50" s="16">
        <v>3</v>
      </c>
      <c r="L50" s="16">
        <f t="shared" si="8"/>
        <v>7</v>
      </c>
      <c r="M50" s="16">
        <v>1</v>
      </c>
      <c r="N50" s="13">
        <f t="shared" si="9"/>
        <v>7</v>
      </c>
      <c r="O50" s="40" t="str">
        <f t="shared" si="10"/>
        <v>TOLERABLE</v>
      </c>
      <c r="P50" s="14" t="s">
        <v>70</v>
      </c>
      <c r="Q50" s="13" t="s">
        <v>28</v>
      </c>
      <c r="R50" s="13" t="s">
        <v>28</v>
      </c>
      <c r="S50" s="13" t="s">
        <v>28</v>
      </c>
      <c r="T50" s="13" t="s">
        <v>166</v>
      </c>
      <c r="U50" s="13" t="s">
        <v>160</v>
      </c>
      <c r="V50" s="13">
        <v>1</v>
      </c>
      <c r="W50" s="13">
        <v>1</v>
      </c>
      <c r="X50" s="13">
        <v>1</v>
      </c>
      <c r="Y50" s="13">
        <v>3</v>
      </c>
      <c r="Z50" s="13">
        <f t="shared" si="11"/>
        <v>6</v>
      </c>
      <c r="AA50" s="13">
        <v>1</v>
      </c>
      <c r="AB50" s="13">
        <f t="shared" si="12"/>
        <v>6</v>
      </c>
      <c r="AC50" s="44" t="str">
        <f t="shared" si="7"/>
        <v>TOLERABLE</v>
      </c>
    </row>
    <row r="51" spans="1:30" ht="137.25" customHeight="1" x14ac:dyDescent="0.3">
      <c r="A51" s="69"/>
      <c r="B51" s="13">
        <v>102</v>
      </c>
      <c r="C51" s="16" t="str">
        <f>IFERROR(VLOOKUP(B51,[3]PELIGROS!$B$7:$D$130,2,FALSE),"")</f>
        <v>Líquidos/emulsiones en el Suelo</v>
      </c>
      <c r="D51" s="13" t="str">
        <f>IFERROR(VLOOKUP(B51,[3]PELIGROS!$B$7:$D$130,3,FALSE),"")</f>
        <v>Caída al mismo nivel, golpes, resbalones</v>
      </c>
      <c r="E51" s="66"/>
      <c r="F51" s="33" t="s">
        <v>106</v>
      </c>
      <c r="G51" s="16" t="s">
        <v>80</v>
      </c>
      <c r="H51" s="16">
        <v>1</v>
      </c>
      <c r="I51" s="16">
        <v>1</v>
      </c>
      <c r="J51" s="16">
        <v>2</v>
      </c>
      <c r="K51" s="16">
        <v>3</v>
      </c>
      <c r="L51" s="16">
        <f t="shared" si="8"/>
        <v>7</v>
      </c>
      <c r="M51" s="16">
        <v>1</v>
      </c>
      <c r="N51" s="13">
        <f t="shared" si="9"/>
        <v>7</v>
      </c>
      <c r="O51" s="40" t="str">
        <f t="shared" si="10"/>
        <v>TOLERABLE</v>
      </c>
      <c r="P51" s="14" t="s">
        <v>70</v>
      </c>
      <c r="Q51" s="13" t="s">
        <v>28</v>
      </c>
      <c r="R51" s="13" t="s">
        <v>28</v>
      </c>
      <c r="S51" s="13" t="s">
        <v>28</v>
      </c>
      <c r="T51" s="13" t="s">
        <v>167</v>
      </c>
      <c r="U51" s="13" t="s">
        <v>160</v>
      </c>
      <c r="V51" s="13">
        <v>1</v>
      </c>
      <c r="W51" s="13">
        <v>1</v>
      </c>
      <c r="X51" s="13">
        <v>1</v>
      </c>
      <c r="Y51" s="13">
        <v>3</v>
      </c>
      <c r="Z51" s="13">
        <f t="shared" si="11"/>
        <v>6</v>
      </c>
      <c r="AA51" s="13">
        <v>1</v>
      </c>
      <c r="AB51" s="13">
        <f t="shared" si="12"/>
        <v>6</v>
      </c>
      <c r="AC51" s="44" t="str">
        <f t="shared" si="7"/>
        <v>TOLERABLE</v>
      </c>
    </row>
    <row r="52" spans="1:30" ht="142.5" customHeight="1" x14ac:dyDescent="0.3">
      <c r="A52" s="69"/>
      <c r="B52" s="13">
        <v>200</v>
      </c>
      <c r="C52" s="16" t="str">
        <f>IFERROR(VLOOKUP(B52,[3]PELIGROS!$B$7:$D$130,2,FALSE),"")</f>
        <v>Tránsito vehicular</v>
      </c>
      <c r="D52" s="13" t="str">
        <f>IFERROR(VLOOKUP(B52,[3]PELIGROS!$B$7:$D$130,3,FALSE),"")</f>
        <v>Colisión, atropello, volcadura</v>
      </c>
      <c r="E52" s="66"/>
      <c r="F52" s="33" t="s">
        <v>104</v>
      </c>
      <c r="G52" s="16" t="s">
        <v>80</v>
      </c>
      <c r="H52" s="16">
        <v>1</v>
      </c>
      <c r="I52" s="16">
        <v>2</v>
      </c>
      <c r="J52" s="16">
        <v>2</v>
      </c>
      <c r="K52" s="16">
        <v>3</v>
      </c>
      <c r="L52" s="16">
        <f t="shared" si="8"/>
        <v>8</v>
      </c>
      <c r="M52" s="16">
        <v>3</v>
      </c>
      <c r="N52" s="13">
        <f t="shared" si="9"/>
        <v>24</v>
      </c>
      <c r="O52" s="39" t="str">
        <f t="shared" si="10"/>
        <v>IMPORTANTE</v>
      </c>
      <c r="P52" s="14" t="s">
        <v>70</v>
      </c>
      <c r="Q52" s="13" t="s">
        <v>28</v>
      </c>
      <c r="R52" s="13" t="s">
        <v>28</v>
      </c>
      <c r="S52" s="13" t="s">
        <v>28</v>
      </c>
      <c r="T52" s="13" t="s">
        <v>168</v>
      </c>
      <c r="U52" s="13" t="s">
        <v>169</v>
      </c>
      <c r="V52" s="13">
        <v>1</v>
      </c>
      <c r="W52" s="13">
        <v>1</v>
      </c>
      <c r="X52" s="13">
        <v>1</v>
      </c>
      <c r="Y52" s="13">
        <v>3</v>
      </c>
      <c r="Z52" s="13">
        <f t="shared" si="11"/>
        <v>6</v>
      </c>
      <c r="AA52" s="13">
        <v>2</v>
      </c>
      <c r="AB52" s="13">
        <f t="shared" si="12"/>
        <v>12</v>
      </c>
      <c r="AC52" s="47" t="str">
        <f t="shared" si="7"/>
        <v>MODERADO</v>
      </c>
    </row>
    <row r="53" spans="1:30" ht="211.5" customHeight="1" x14ac:dyDescent="0.3">
      <c r="A53" s="69"/>
      <c r="B53" s="13">
        <v>1002</v>
      </c>
      <c r="C53" s="16" t="str">
        <f>IFERROR(VLOOKUP(B53,[3]PELIGROS!$B$7:$D$130,2,FALSE),"")</f>
        <v>Objetos pesados</v>
      </c>
      <c r="D53" s="13" t="str">
        <f>IFERROR(VLOOKUP(B53,[3]PELIGROS!$B$7:$D$130,3,FALSE),"")</f>
        <v>Carga o movimiento de materiales o equipos, sobreesfuerzo, lesiones musculares, hernias</v>
      </c>
      <c r="E53" s="66"/>
      <c r="F53" s="33" t="s">
        <v>170</v>
      </c>
      <c r="G53" s="16" t="s">
        <v>102</v>
      </c>
      <c r="H53" s="16">
        <v>1</v>
      </c>
      <c r="I53" s="16">
        <v>2</v>
      </c>
      <c r="J53" s="16">
        <v>2</v>
      </c>
      <c r="K53" s="16">
        <v>3</v>
      </c>
      <c r="L53" s="16">
        <f t="shared" si="8"/>
        <v>8</v>
      </c>
      <c r="M53" s="16">
        <v>3</v>
      </c>
      <c r="N53" s="13">
        <f t="shared" si="9"/>
        <v>24</v>
      </c>
      <c r="O53" s="39" t="str">
        <f t="shared" si="10"/>
        <v>IMPORTANTE</v>
      </c>
      <c r="P53" s="14" t="s">
        <v>73</v>
      </c>
      <c r="Q53" s="13" t="s">
        <v>28</v>
      </c>
      <c r="R53" s="13" t="s">
        <v>28</v>
      </c>
      <c r="S53" s="13" t="s">
        <v>171</v>
      </c>
      <c r="T53" s="13" t="s">
        <v>172</v>
      </c>
      <c r="U53" s="13" t="s">
        <v>169</v>
      </c>
      <c r="V53" s="13">
        <v>1</v>
      </c>
      <c r="W53" s="13">
        <v>1</v>
      </c>
      <c r="X53" s="13">
        <v>1</v>
      </c>
      <c r="Y53" s="13">
        <v>3</v>
      </c>
      <c r="Z53" s="13">
        <f t="shared" si="11"/>
        <v>6</v>
      </c>
      <c r="AA53" s="13">
        <v>1</v>
      </c>
      <c r="AB53" s="13">
        <f t="shared" si="12"/>
        <v>6</v>
      </c>
      <c r="AC53" s="44" t="str">
        <f t="shared" si="7"/>
        <v>TOLERABLE</v>
      </c>
    </row>
    <row r="54" spans="1:30" ht="221.25" customHeight="1" x14ac:dyDescent="0.3">
      <c r="A54" s="69"/>
      <c r="B54" s="37">
        <v>800</v>
      </c>
      <c r="C54" s="16" t="str">
        <f>IFERROR(VLOOKUP(B54,[3]PELIGROS!$B$7:$D$130,2,FALSE),"")</f>
        <v>Ruido debido a máquinas o equipos</v>
      </c>
      <c r="D54" s="13" t="str">
        <f>IFERROR(VLOOKUP(B54,[3]PELIGROS!$B$7:$D$130,3,FALSE),"")</f>
        <v>Exposición continua al ruido, hipoacusia, tensión muscular, estrés, falta de concentración.</v>
      </c>
      <c r="E54" s="66"/>
      <c r="F54" s="48" t="s">
        <v>106</v>
      </c>
      <c r="G54" s="46" t="s">
        <v>102</v>
      </c>
      <c r="H54" s="46">
        <v>1</v>
      </c>
      <c r="I54" s="46">
        <v>2</v>
      </c>
      <c r="J54" s="46">
        <v>2</v>
      </c>
      <c r="K54" s="16">
        <v>3</v>
      </c>
      <c r="L54" s="16">
        <f t="shared" si="8"/>
        <v>8</v>
      </c>
      <c r="M54" s="46">
        <v>3</v>
      </c>
      <c r="N54" s="13">
        <f t="shared" si="9"/>
        <v>24</v>
      </c>
      <c r="O54" s="39" t="str">
        <f t="shared" si="10"/>
        <v>IMPORTANTE</v>
      </c>
      <c r="P54" s="14" t="s">
        <v>71</v>
      </c>
      <c r="Q54" s="13" t="s">
        <v>28</v>
      </c>
      <c r="R54" s="13" t="s">
        <v>28</v>
      </c>
      <c r="S54" s="13" t="s">
        <v>28</v>
      </c>
      <c r="T54" s="13" t="s">
        <v>173</v>
      </c>
      <c r="U54" s="13" t="s">
        <v>159</v>
      </c>
      <c r="V54" s="13">
        <v>1</v>
      </c>
      <c r="W54" s="13">
        <v>1</v>
      </c>
      <c r="X54" s="13">
        <v>1</v>
      </c>
      <c r="Y54" s="13">
        <v>3</v>
      </c>
      <c r="Z54" s="13">
        <f t="shared" si="11"/>
        <v>6</v>
      </c>
      <c r="AA54" s="13">
        <v>1</v>
      </c>
      <c r="AB54" s="13">
        <f t="shared" si="12"/>
        <v>6</v>
      </c>
      <c r="AC54" s="44" t="str">
        <f t="shared" si="7"/>
        <v>TOLERABLE</v>
      </c>
    </row>
    <row r="55" spans="1:30" ht="409.5" x14ac:dyDescent="0.3">
      <c r="A55" s="70"/>
      <c r="B55" s="49">
        <v>908</v>
      </c>
      <c r="C55" s="16" t="str">
        <f>IFERROR(VLOOKUP(B55,[3]PELIGROS!$B$7:$D$130,2,FALSE),"")</f>
        <v>Virus SARS-CoV-2 (Virus que produce la enfermedad COVID-19)</v>
      </c>
      <c r="D55" s="13" t="str">
        <f>IFERROR(VLOOKUP(B55,[3]PELIGROS!$B$7:$D$130,3,FALSE),"")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5" s="67"/>
      <c r="F55" s="33" t="s">
        <v>101</v>
      </c>
      <c r="G55" s="16" t="s">
        <v>102</v>
      </c>
      <c r="H55" s="42">
        <v>1</v>
      </c>
      <c r="I55" s="42">
        <v>1</v>
      </c>
      <c r="J55" s="42">
        <v>1</v>
      </c>
      <c r="K55" s="41">
        <v>3</v>
      </c>
      <c r="L55" s="41">
        <f t="shared" si="8"/>
        <v>6</v>
      </c>
      <c r="M55" s="42">
        <v>2</v>
      </c>
      <c r="N55" s="42">
        <f t="shared" si="9"/>
        <v>12</v>
      </c>
      <c r="O55" s="34" t="str">
        <f t="shared" si="10"/>
        <v>MODERADO</v>
      </c>
      <c r="P55" s="43" t="s">
        <v>194</v>
      </c>
      <c r="Q55" s="13" t="s">
        <v>28</v>
      </c>
      <c r="R55" s="13" t="s">
        <v>28</v>
      </c>
      <c r="S55" s="13" t="s">
        <v>28</v>
      </c>
      <c r="T55" s="15" t="s">
        <v>155</v>
      </c>
      <c r="U55" s="13" t="s">
        <v>28</v>
      </c>
      <c r="V55" s="42">
        <v>1</v>
      </c>
      <c r="W55" s="42">
        <v>1</v>
      </c>
      <c r="X55" s="42">
        <v>1</v>
      </c>
      <c r="Y55" s="42">
        <v>1</v>
      </c>
      <c r="Z55" s="42">
        <f t="shared" si="11"/>
        <v>4</v>
      </c>
      <c r="AA55" s="42">
        <v>2</v>
      </c>
      <c r="AB55" s="42">
        <f t="shared" si="12"/>
        <v>8</v>
      </c>
      <c r="AC55" s="44" t="str">
        <f t="shared" si="7"/>
        <v>TOLERABLE</v>
      </c>
    </row>
    <row r="56" spans="1:30" ht="210.75" customHeight="1" x14ac:dyDescent="0.3">
      <c r="A56" s="71" t="s">
        <v>184</v>
      </c>
      <c r="B56" s="16" t="s">
        <v>28</v>
      </c>
      <c r="C56" s="13" t="s">
        <v>185</v>
      </c>
      <c r="D56" s="13" t="s">
        <v>186</v>
      </c>
      <c r="E56" s="61" t="s">
        <v>100</v>
      </c>
      <c r="F56" s="62" t="s">
        <v>187</v>
      </c>
      <c r="G56" s="61" t="s">
        <v>80</v>
      </c>
      <c r="H56" s="13">
        <v>1</v>
      </c>
      <c r="I56" s="13">
        <v>2</v>
      </c>
      <c r="J56" s="13">
        <v>2</v>
      </c>
      <c r="K56" s="16">
        <v>2</v>
      </c>
      <c r="L56" s="16">
        <f t="shared" si="8"/>
        <v>7</v>
      </c>
      <c r="M56" s="13">
        <v>3</v>
      </c>
      <c r="N56" s="16">
        <f t="shared" si="9"/>
        <v>21</v>
      </c>
      <c r="O56" s="63" t="str">
        <f t="shared" si="10"/>
        <v>IMPORTANTE</v>
      </c>
      <c r="P56" s="43" t="s">
        <v>188</v>
      </c>
      <c r="Q56" s="16" t="s">
        <v>28</v>
      </c>
      <c r="R56" s="13" t="s">
        <v>28</v>
      </c>
      <c r="S56" s="14" t="s">
        <v>28</v>
      </c>
      <c r="T56" s="15" t="s">
        <v>189</v>
      </c>
      <c r="U56" s="16" t="s">
        <v>28</v>
      </c>
      <c r="V56" s="13">
        <v>1</v>
      </c>
      <c r="W56" s="13">
        <v>1</v>
      </c>
      <c r="X56" s="13">
        <v>1</v>
      </c>
      <c r="Y56" s="14">
        <v>1</v>
      </c>
      <c r="Z56" s="16">
        <f t="shared" si="11"/>
        <v>4</v>
      </c>
      <c r="AA56" s="13">
        <v>3</v>
      </c>
      <c r="AB56" s="16">
        <f t="shared" si="12"/>
        <v>12</v>
      </c>
      <c r="AC56" s="64" t="str">
        <f t="shared" si="7"/>
        <v>MODERADO</v>
      </c>
    </row>
    <row r="57" spans="1:30" ht="207" customHeight="1" x14ac:dyDescent="0.3">
      <c r="A57" s="72"/>
      <c r="B57" s="16" t="s">
        <v>28</v>
      </c>
      <c r="C57" s="13" t="s">
        <v>190</v>
      </c>
      <c r="D57" s="13" t="s">
        <v>191</v>
      </c>
      <c r="E57" s="61" t="s">
        <v>100</v>
      </c>
      <c r="F57" s="62" t="s">
        <v>192</v>
      </c>
      <c r="G57" s="61" t="s">
        <v>80</v>
      </c>
      <c r="H57" s="16">
        <v>1</v>
      </c>
      <c r="I57" s="16">
        <v>2</v>
      </c>
      <c r="J57" s="16">
        <v>2</v>
      </c>
      <c r="K57" s="16">
        <v>2</v>
      </c>
      <c r="L57" s="16">
        <f t="shared" si="8"/>
        <v>7</v>
      </c>
      <c r="M57" s="16">
        <v>3</v>
      </c>
      <c r="N57" s="16">
        <f t="shared" si="9"/>
        <v>21</v>
      </c>
      <c r="O57" s="63" t="str">
        <f t="shared" si="10"/>
        <v>IMPORTANTE</v>
      </c>
      <c r="P57" s="43" t="s">
        <v>188</v>
      </c>
      <c r="Q57" s="16" t="s">
        <v>28</v>
      </c>
      <c r="R57" s="13" t="s">
        <v>28</v>
      </c>
      <c r="S57" s="14" t="s">
        <v>28</v>
      </c>
      <c r="T57" s="16" t="s">
        <v>189</v>
      </c>
      <c r="U57" s="16" t="s">
        <v>28</v>
      </c>
      <c r="V57" s="16">
        <v>1</v>
      </c>
      <c r="W57" s="16">
        <v>1</v>
      </c>
      <c r="X57" s="16">
        <v>1</v>
      </c>
      <c r="Y57" s="14">
        <v>1</v>
      </c>
      <c r="Z57" s="16">
        <f t="shared" si="11"/>
        <v>4</v>
      </c>
      <c r="AA57" s="16">
        <v>3</v>
      </c>
      <c r="AB57" s="16">
        <f t="shared" si="12"/>
        <v>12</v>
      </c>
      <c r="AC57" s="64" t="str">
        <f t="shared" si="7"/>
        <v>MODERADO</v>
      </c>
    </row>
    <row r="58" spans="1:30" ht="150" customHeight="1" x14ac:dyDescent="0.3">
      <c r="A58" s="71" t="s">
        <v>75</v>
      </c>
      <c r="B58" s="37"/>
      <c r="C58" s="37" t="s">
        <v>174</v>
      </c>
      <c r="D58" s="37" t="s">
        <v>175</v>
      </c>
      <c r="E58" s="74" t="s">
        <v>78</v>
      </c>
      <c r="F58" s="33" t="s">
        <v>79</v>
      </c>
      <c r="G58" s="16" t="s">
        <v>80</v>
      </c>
      <c r="H58" s="46">
        <v>1</v>
      </c>
      <c r="I58" s="46">
        <v>2</v>
      </c>
      <c r="J58" s="46">
        <v>2</v>
      </c>
      <c r="K58" s="46">
        <v>2</v>
      </c>
      <c r="L58" s="16">
        <f t="shared" si="8"/>
        <v>7</v>
      </c>
      <c r="M58" s="46">
        <v>2</v>
      </c>
      <c r="N58" s="16">
        <f t="shared" si="9"/>
        <v>14</v>
      </c>
      <c r="O58" s="34" t="str">
        <f t="shared" si="10"/>
        <v>MODERADO</v>
      </c>
      <c r="P58" s="50" t="s">
        <v>70</v>
      </c>
      <c r="Q58" s="37" t="s">
        <v>28</v>
      </c>
      <c r="R58" s="37" t="s">
        <v>28</v>
      </c>
      <c r="S58" s="37" t="s">
        <v>28</v>
      </c>
      <c r="T58" s="46" t="s">
        <v>176</v>
      </c>
      <c r="U58" s="13" t="s">
        <v>28</v>
      </c>
      <c r="V58" s="46">
        <v>1</v>
      </c>
      <c r="W58" s="46">
        <v>1</v>
      </c>
      <c r="X58" s="46">
        <v>1</v>
      </c>
      <c r="Y58" s="46">
        <v>2</v>
      </c>
      <c r="Z58" s="16">
        <f t="shared" si="11"/>
        <v>5</v>
      </c>
      <c r="AA58" s="46">
        <v>1</v>
      </c>
      <c r="AB58" s="16">
        <f t="shared" si="12"/>
        <v>5</v>
      </c>
      <c r="AC58" s="44" t="str">
        <f t="shared" si="7"/>
        <v>TOLERABLE</v>
      </c>
    </row>
    <row r="59" spans="1:30" ht="146.25" customHeight="1" x14ac:dyDescent="0.3">
      <c r="A59" s="72"/>
      <c r="B59" s="37"/>
      <c r="C59" s="37" t="s">
        <v>177</v>
      </c>
      <c r="D59" s="37" t="s">
        <v>178</v>
      </c>
      <c r="E59" s="74"/>
      <c r="F59" s="33" t="s">
        <v>79</v>
      </c>
      <c r="G59" s="16" t="s">
        <v>80</v>
      </c>
      <c r="H59" s="46">
        <v>1</v>
      </c>
      <c r="I59" s="46">
        <v>2</v>
      </c>
      <c r="J59" s="46">
        <v>2</v>
      </c>
      <c r="K59" s="46">
        <v>2</v>
      </c>
      <c r="L59" s="16">
        <f t="shared" si="8"/>
        <v>7</v>
      </c>
      <c r="M59" s="46">
        <v>3</v>
      </c>
      <c r="N59" s="16">
        <f t="shared" si="9"/>
        <v>21</v>
      </c>
      <c r="O59" s="39" t="str">
        <f t="shared" si="10"/>
        <v>IMPORTANTE</v>
      </c>
      <c r="P59" s="50" t="s">
        <v>70</v>
      </c>
      <c r="Q59" s="37" t="s">
        <v>28</v>
      </c>
      <c r="R59" s="37" t="s">
        <v>28</v>
      </c>
      <c r="S59" s="37" t="s">
        <v>179</v>
      </c>
      <c r="T59" s="46" t="s">
        <v>180</v>
      </c>
      <c r="U59" s="13" t="s">
        <v>28</v>
      </c>
      <c r="V59" s="46">
        <v>1</v>
      </c>
      <c r="W59" s="46">
        <v>1</v>
      </c>
      <c r="X59" s="46">
        <v>1</v>
      </c>
      <c r="Y59" s="46">
        <v>2</v>
      </c>
      <c r="Z59" s="16">
        <f t="shared" si="11"/>
        <v>5</v>
      </c>
      <c r="AA59" s="46">
        <v>1</v>
      </c>
      <c r="AB59" s="16">
        <f t="shared" si="12"/>
        <v>5</v>
      </c>
      <c r="AC59" s="44" t="str">
        <f t="shared" si="7"/>
        <v>TOLERABLE</v>
      </c>
    </row>
    <row r="60" spans="1:30" s="1" customFormat="1" ht="165" customHeight="1" thickBot="1" x14ac:dyDescent="0.4">
      <c r="A60" s="73"/>
      <c r="B60" s="51"/>
      <c r="C60" s="51" t="s">
        <v>76</v>
      </c>
      <c r="D60" s="51" t="s">
        <v>77</v>
      </c>
      <c r="E60" s="75"/>
      <c r="F60" s="53" t="s">
        <v>181</v>
      </c>
      <c r="G60" s="52" t="s">
        <v>80</v>
      </c>
      <c r="H60" s="54">
        <v>1</v>
      </c>
      <c r="I60" s="54">
        <v>1</v>
      </c>
      <c r="J60" s="54">
        <v>1</v>
      </c>
      <c r="K60" s="51">
        <v>3</v>
      </c>
      <c r="L60" s="54">
        <f t="shared" si="8"/>
        <v>6</v>
      </c>
      <c r="M60" s="54">
        <v>3</v>
      </c>
      <c r="N60" s="54">
        <f t="shared" si="9"/>
        <v>18</v>
      </c>
      <c r="O60" s="55" t="str">
        <f t="shared" si="10"/>
        <v>IMPORTANTE</v>
      </c>
      <c r="P60" s="51" t="s">
        <v>81</v>
      </c>
      <c r="Q60" s="56" t="s">
        <v>28</v>
      </c>
      <c r="R60" s="56" t="s">
        <v>28</v>
      </c>
      <c r="S60" s="56" t="s">
        <v>28</v>
      </c>
      <c r="T60" s="51" t="s">
        <v>118</v>
      </c>
      <c r="U60" s="51" t="s">
        <v>28</v>
      </c>
      <c r="V60" s="54">
        <v>1</v>
      </c>
      <c r="W60" s="54">
        <v>1</v>
      </c>
      <c r="X60" s="54">
        <v>1</v>
      </c>
      <c r="Y60" s="54">
        <v>1</v>
      </c>
      <c r="Z60" s="54">
        <f t="shared" si="11"/>
        <v>4</v>
      </c>
      <c r="AA60" s="54">
        <v>2</v>
      </c>
      <c r="AB60" s="54">
        <f t="shared" si="12"/>
        <v>8</v>
      </c>
      <c r="AC60" s="57" t="str">
        <f t="shared" si="7"/>
        <v>TOLERABLE</v>
      </c>
      <c r="AD60" s="12"/>
    </row>
    <row r="61" spans="1:30" s="1" customFormat="1" ht="96.75" customHeight="1" x14ac:dyDescent="0.5">
      <c r="A61" s="133" t="s">
        <v>82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V61" s="11"/>
      <c r="W61" s="11"/>
      <c r="X61" s="11"/>
      <c r="Y61" s="11"/>
      <c r="Z61" s="11"/>
      <c r="AA61" s="11"/>
      <c r="AB61" s="11"/>
      <c r="AC61" s="11"/>
    </row>
    <row r="62" spans="1:30" s="1" customFormat="1" ht="14.5" x14ac:dyDescent="0.35">
      <c r="A62" s="2"/>
      <c r="E62" s="11"/>
      <c r="F62" s="11"/>
      <c r="G62" s="11"/>
      <c r="H62" s="11"/>
      <c r="I62" s="11"/>
      <c r="J62" s="11"/>
      <c r="K62" s="22"/>
      <c r="L62" s="11"/>
      <c r="M62" s="11"/>
      <c r="N62" s="11"/>
      <c r="T62" s="2"/>
      <c r="V62" s="11"/>
      <c r="W62" s="11"/>
      <c r="X62" s="11"/>
      <c r="Y62" s="11"/>
      <c r="Z62" s="11"/>
      <c r="AA62" s="11"/>
      <c r="AB62" s="11"/>
      <c r="AC62" s="11"/>
    </row>
    <row r="63" spans="1:30" s="1" customFormat="1" ht="25" customHeight="1" x14ac:dyDescent="0.35">
      <c r="C63" s="134" t="s">
        <v>29</v>
      </c>
      <c r="D63" s="141" t="s">
        <v>30</v>
      </c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3"/>
      <c r="R63" s="144" t="s">
        <v>29</v>
      </c>
      <c r="S63" s="144" t="s">
        <v>31</v>
      </c>
      <c r="T63" s="144" t="s">
        <v>32</v>
      </c>
      <c r="Y63" s="146" t="s">
        <v>32</v>
      </c>
      <c r="Z63" s="147"/>
      <c r="AA63" s="147"/>
      <c r="AB63" s="147"/>
      <c r="AC63" s="148"/>
    </row>
    <row r="64" spans="1:30" s="1" customFormat="1" ht="35.25" customHeight="1" x14ac:dyDescent="0.35">
      <c r="A64" s="3"/>
      <c r="B64" s="3"/>
      <c r="C64" s="135"/>
      <c r="D64" s="23" t="s">
        <v>33</v>
      </c>
      <c r="E64" s="141" t="s">
        <v>34</v>
      </c>
      <c r="F64" s="142"/>
      <c r="G64" s="142"/>
      <c r="H64" s="142"/>
      <c r="I64" s="143"/>
      <c r="J64" s="141" t="s">
        <v>35</v>
      </c>
      <c r="K64" s="142"/>
      <c r="L64" s="142"/>
      <c r="M64" s="142"/>
      <c r="N64" s="143"/>
      <c r="O64" s="141" t="s">
        <v>36</v>
      </c>
      <c r="P64" s="143"/>
      <c r="R64" s="145"/>
      <c r="S64" s="145"/>
      <c r="T64" s="145"/>
      <c r="U64" s="3"/>
      <c r="Y64" s="117" t="s">
        <v>37</v>
      </c>
      <c r="Z64" s="118"/>
      <c r="AA64" s="117" t="s">
        <v>38</v>
      </c>
      <c r="AB64" s="118"/>
      <c r="AC64" s="10" t="s">
        <v>39</v>
      </c>
    </row>
    <row r="65" spans="1:30" s="1" customFormat="1" ht="25" customHeight="1" x14ac:dyDescent="0.35">
      <c r="A65" s="4"/>
      <c r="B65" s="4"/>
      <c r="C65" s="79">
        <v>1</v>
      </c>
      <c r="D65" s="81" t="s">
        <v>40</v>
      </c>
      <c r="E65" s="83" t="s">
        <v>41</v>
      </c>
      <c r="F65" s="84"/>
      <c r="G65" s="84"/>
      <c r="H65" s="84"/>
      <c r="I65" s="85"/>
      <c r="J65" s="83" t="s">
        <v>42</v>
      </c>
      <c r="K65" s="84"/>
      <c r="L65" s="84"/>
      <c r="M65" s="84"/>
      <c r="N65" s="85"/>
      <c r="O65" s="89" t="s">
        <v>43</v>
      </c>
      <c r="P65" s="90"/>
      <c r="R65" s="79">
        <v>1</v>
      </c>
      <c r="S65" s="109" t="s">
        <v>44</v>
      </c>
      <c r="T65" s="9" t="s">
        <v>45</v>
      </c>
      <c r="U65" s="4"/>
      <c r="V65" s="185" t="s">
        <v>30</v>
      </c>
      <c r="W65" s="119" t="s">
        <v>46</v>
      </c>
      <c r="X65" s="120"/>
      <c r="Y65" s="111" t="s">
        <v>47</v>
      </c>
      <c r="Z65" s="112"/>
      <c r="AA65" s="111" t="s">
        <v>83</v>
      </c>
      <c r="AB65" s="112"/>
      <c r="AC65" s="115" t="s">
        <v>84</v>
      </c>
    </row>
    <row r="66" spans="1:30" s="1" customFormat="1" ht="25" customHeight="1" x14ac:dyDescent="0.35">
      <c r="A66" s="4"/>
      <c r="B66" s="4"/>
      <c r="C66" s="80"/>
      <c r="D66" s="82"/>
      <c r="E66" s="86"/>
      <c r="F66" s="87"/>
      <c r="G66" s="87"/>
      <c r="H66" s="87"/>
      <c r="I66" s="88"/>
      <c r="J66" s="86"/>
      <c r="K66" s="87"/>
      <c r="L66" s="87"/>
      <c r="M66" s="87"/>
      <c r="N66" s="88"/>
      <c r="O66" s="89" t="s">
        <v>48</v>
      </c>
      <c r="P66" s="90"/>
      <c r="R66" s="80"/>
      <c r="S66" s="110"/>
      <c r="T66" s="9" t="s">
        <v>49</v>
      </c>
      <c r="U66" s="4"/>
      <c r="V66" s="186"/>
      <c r="W66" s="121"/>
      <c r="X66" s="122"/>
      <c r="Y66" s="113"/>
      <c r="Z66" s="114"/>
      <c r="AA66" s="113"/>
      <c r="AB66" s="114"/>
      <c r="AC66" s="116"/>
      <c r="AD66" s="24"/>
    </row>
    <row r="67" spans="1:30" s="1" customFormat="1" ht="25" customHeight="1" x14ac:dyDescent="0.35">
      <c r="A67" s="60"/>
      <c r="B67" s="4"/>
      <c r="C67" s="79">
        <v>2</v>
      </c>
      <c r="D67" s="81" t="s">
        <v>50</v>
      </c>
      <c r="E67" s="83" t="s">
        <v>51</v>
      </c>
      <c r="F67" s="84"/>
      <c r="G67" s="84"/>
      <c r="H67" s="84"/>
      <c r="I67" s="85"/>
      <c r="J67" s="83" t="s">
        <v>52</v>
      </c>
      <c r="K67" s="84"/>
      <c r="L67" s="84"/>
      <c r="M67" s="84"/>
      <c r="N67" s="85"/>
      <c r="O67" s="89" t="s">
        <v>53</v>
      </c>
      <c r="P67" s="90"/>
      <c r="R67" s="79">
        <v>2</v>
      </c>
      <c r="S67" s="109" t="s">
        <v>54</v>
      </c>
      <c r="T67" s="9" t="s">
        <v>55</v>
      </c>
      <c r="U67" s="4"/>
      <c r="V67" s="186"/>
      <c r="W67" s="119" t="s">
        <v>56</v>
      </c>
      <c r="X67" s="120"/>
      <c r="Y67" s="111" t="s">
        <v>85</v>
      </c>
      <c r="Z67" s="112"/>
      <c r="AA67" s="175" t="s">
        <v>57</v>
      </c>
      <c r="AB67" s="176"/>
      <c r="AC67" s="179" t="s">
        <v>86</v>
      </c>
    </row>
    <row r="68" spans="1:30" s="1" customFormat="1" ht="25" customHeight="1" x14ac:dyDescent="0.35">
      <c r="A68" s="4"/>
      <c r="B68" s="4"/>
      <c r="C68" s="80"/>
      <c r="D68" s="82"/>
      <c r="E68" s="86"/>
      <c r="F68" s="87"/>
      <c r="G68" s="87"/>
      <c r="H68" s="87"/>
      <c r="I68" s="88"/>
      <c r="J68" s="86"/>
      <c r="K68" s="87"/>
      <c r="L68" s="87"/>
      <c r="M68" s="87"/>
      <c r="N68" s="88"/>
      <c r="O68" s="89" t="s">
        <v>58</v>
      </c>
      <c r="P68" s="90"/>
      <c r="R68" s="80"/>
      <c r="S68" s="110"/>
      <c r="T68" s="9" t="s">
        <v>59</v>
      </c>
      <c r="U68" s="4"/>
      <c r="V68" s="186"/>
      <c r="W68" s="121"/>
      <c r="X68" s="122"/>
      <c r="Y68" s="113"/>
      <c r="Z68" s="114"/>
      <c r="AA68" s="177"/>
      <c r="AB68" s="178"/>
      <c r="AC68" s="180"/>
    </row>
    <row r="69" spans="1:30" s="1" customFormat="1" ht="25" customHeight="1" x14ac:dyDescent="0.35">
      <c r="A69" s="4"/>
      <c r="B69" s="4"/>
      <c r="C69" s="79">
        <v>3</v>
      </c>
      <c r="D69" s="81" t="s">
        <v>60</v>
      </c>
      <c r="E69" s="83" t="s">
        <v>61</v>
      </c>
      <c r="F69" s="84"/>
      <c r="G69" s="84"/>
      <c r="H69" s="84"/>
      <c r="I69" s="85"/>
      <c r="J69" s="83" t="s">
        <v>62</v>
      </c>
      <c r="K69" s="84"/>
      <c r="L69" s="84"/>
      <c r="M69" s="84"/>
      <c r="N69" s="85"/>
      <c r="O69" s="89" t="s">
        <v>63</v>
      </c>
      <c r="P69" s="90"/>
      <c r="R69" s="79">
        <v>3</v>
      </c>
      <c r="S69" s="109" t="s">
        <v>64</v>
      </c>
      <c r="T69" s="9" t="s">
        <v>65</v>
      </c>
      <c r="U69" s="4"/>
      <c r="V69" s="186"/>
      <c r="W69" s="119" t="s">
        <v>66</v>
      </c>
      <c r="X69" s="120"/>
      <c r="Y69" s="175" t="s">
        <v>57</v>
      </c>
      <c r="Z69" s="176"/>
      <c r="AA69" s="181" t="s">
        <v>87</v>
      </c>
      <c r="AB69" s="182"/>
      <c r="AC69" s="179" t="s">
        <v>88</v>
      </c>
    </row>
    <row r="70" spans="1:30" s="1" customFormat="1" ht="25" customHeight="1" x14ac:dyDescent="0.35">
      <c r="A70" s="4"/>
      <c r="B70" s="4"/>
      <c r="C70" s="80"/>
      <c r="D70" s="82" t="s">
        <v>67</v>
      </c>
      <c r="E70" s="86"/>
      <c r="F70" s="87"/>
      <c r="G70" s="87"/>
      <c r="H70" s="87"/>
      <c r="I70" s="88"/>
      <c r="J70" s="86"/>
      <c r="K70" s="87"/>
      <c r="L70" s="87"/>
      <c r="M70" s="87"/>
      <c r="N70" s="88"/>
      <c r="O70" s="89" t="s">
        <v>68</v>
      </c>
      <c r="P70" s="90"/>
      <c r="R70" s="80"/>
      <c r="S70" s="110"/>
      <c r="T70" s="9" t="s">
        <v>69</v>
      </c>
      <c r="U70" s="4"/>
      <c r="V70" s="187"/>
      <c r="W70" s="121"/>
      <c r="X70" s="122"/>
      <c r="Y70" s="177"/>
      <c r="Z70" s="178"/>
      <c r="AA70" s="183"/>
      <c r="AB70" s="184"/>
      <c r="AC70" s="180"/>
    </row>
    <row r="71" spans="1:30" s="1" customFormat="1" ht="14.5" customHeight="1" x14ac:dyDescent="0.35">
      <c r="A71" s="5"/>
      <c r="B71" s="6"/>
      <c r="C71" s="6"/>
      <c r="D71" s="6"/>
      <c r="E71" s="5"/>
      <c r="F71" s="5"/>
      <c r="G71" s="11"/>
      <c r="H71" s="5"/>
      <c r="I71" s="5"/>
      <c r="J71" s="5"/>
      <c r="K71" s="5"/>
      <c r="L71" s="5"/>
      <c r="M71" s="5"/>
      <c r="N71" s="5"/>
      <c r="O71" s="7"/>
      <c r="P71" s="8"/>
      <c r="R71" s="5"/>
      <c r="S71" s="25"/>
      <c r="T71" s="5"/>
      <c r="U71" s="6"/>
      <c r="V71" s="5"/>
      <c r="W71" s="5"/>
      <c r="X71" s="5"/>
      <c r="Y71" s="5"/>
      <c r="Z71" s="5"/>
      <c r="AA71" s="5"/>
      <c r="AB71" s="5"/>
      <c r="AC71" s="7"/>
    </row>
    <row r="72" spans="1:30" s="1" customFormat="1" ht="14.5" x14ac:dyDescent="0.35">
      <c r="A72" s="2"/>
      <c r="E72" s="11"/>
      <c r="F72" s="11"/>
      <c r="G72" s="11"/>
      <c r="H72" s="11"/>
      <c r="I72" s="11"/>
      <c r="J72" s="11"/>
      <c r="K72" s="11"/>
      <c r="L72" s="11"/>
      <c r="M72" s="11"/>
      <c r="N72" s="11"/>
      <c r="U72" s="2"/>
      <c r="W72" s="11"/>
      <c r="X72" s="11"/>
      <c r="Y72" s="11"/>
      <c r="Z72" s="11"/>
      <c r="AA72" s="11"/>
      <c r="AB72" s="11"/>
      <c r="AC72" s="11"/>
      <c r="AD72" s="11"/>
    </row>
    <row r="73" spans="1:30" s="1" customFormat="1" ht="11.15" customHeight="1" x14ac:dyDescent="0.35">
      <c r="A73" s="2"/>
      <c r="E73" s="11"/>
      <c r="F73" s="11"/>
      <c r="G73" s="11"/>
      <c r="H73" s="11"/>
      <c r="I73" s="11"/>
      <c r="J73" s="11"/>
      <c r="K73" s="11"/>
      <c r="L73" s="11"/>
      <c r="M73" s="11"/>
      <c r="N73" s="11"/>
      <c r="T73" s="2"/>
      <c r="V73" s="11"/>
      <c r="W73" s="11"/>
      <c r="X73" s="11"/>
      <c r="Y73" s="11"/>
      <c r="Z73" s="11"/>
      <c r="AA73" s="11"/>
      <c r="AB73" s="11"/>
      <c r="AC73" s="11"/>
    </row>
    <row r="74" spans="1:30" s="1" customFormat="1" ht="14.5" hidden="1" x14ac:dyDescent="0.35">
      <c r="A74" s="2"/>
      <c r="E74" s="11"/>
      <c r="F74" s="11"/>
      <c r="G74" s="11"/>
      <c r="H74" s="11"/>
      <c r="I74" s="11"/>
      <c r="J74" s="11"/>
      <c r="K74" s="22"/>
      <c r="L74" s="11"/>
      <c r="M74" s="11"/>
      <c r="N74" s="11"/>
      <c r="T74" s="2"/>
      <c r="V74" s="11"/>
      <c r="W74" s="11"/>
      <c r="X74" s="11"/>
      <c r="Y74" s="11"/>
      <c r="Z74" s="11"/>
      <c r="AA74" s="11"/>
      <c r="AB74" s="11"/>
      <c r="AC74" s="11"/>
    </row>
    <row r="75" spans="1:30" s="1" customFormat="1" ht="14.5" hidden="1" x14ac:dyDescent="0.35">
      <c r="A75" s="2"/>
      <c r="E75" s="11"/>
      <c r="F75" s="11"/>
      <c r="G75" s="11"/>
      <c r="H75" s="11"/>
      <c r="I75" s="11"/>
      <c r="J75" s="11"/>
      <c r="K75" s="22"/>
      <c r="L75" s="11"/>
      <c r="M75" s="11"/>
      <c r="N75" s="11"/>
      <c r="T75" s="2"/>
      <c r="V75" s="11"/>
      <c r="W75" s="11"/>
      <c r="X75" s="11"/>
      <c r="Y75" s="11"/>
      <c r="Z75" s="11"/>
      <c r="AA75" s="11"/>
      <c r="AB75" s="11"/>
      <c r="AC75" s="11"/>
    </row>
    <row r="76" spans="1:30" s="1" customFormat="1" ht="14.5" hidden="1" x14ac:dyDescent="0.35">
      <c r="A76" s="2"/>
      <c r="E76" s="11"/>
      <c r="F76" s="11"/>
      <c r="G76" s="11"/>
      <c r="H76" s="11"/>
      <c r="I76" s="11"/>
      <c r="J76" s="11"/>
      <c r="K76" s="22"/>
      <c r="L76" s="11"/>
      <c r="M76" s="11"/>
      <c r="N76" s="11"/>
      <c r="T76" s="2"/>
      <c r="V76" s="11"/>
      <c r="W76" s="11"/>
      <c r="X76" s="11"/>
      <c r="Y76" s="11"/>
      <c r="Z76" s="11"/>
      <c r="AA76" s="11"/>
      <c r="AB76" s="11"/>
      <c r="AC76" s="11"/>
    </row>
    <row r="77" spans="1:30" s="1" customFormat="1" ht="14.5" hidden="1" x14ac:dyDescent="0.35">
      <c r="A77" s="2"/>
      <c r="E77" s="11"/>
      <c r="F77" s="11"/>
      <c r="G77" s="11"/>
      <c r="H77" s="11"/>
      <c r="I77" s="11"/>
      <c r="J77" s="11"/>
      <c r="K77" s="22"/>
      <c r="L77" s="11"/>
      <c r="M77" s="11"/>
      <c r="N77" s="11"/>
      <c r="T77" s="2"/>
      <c r="V77" s="11"/>
      <c r="W77" s="11"/>
      <c r="X77" s="11"/>
      <c r="Y77" s="11"/>
      <c r="Z77" s="11"/>
      <c r="AA77" s="11"/>
      <c r="AB77" s="11"/>
      <c r="AC77" s="11"/>
    </row>
    <row r="78" spans="1:30" s="1" customFormat="1" ht="14.5" x14ac:dyDescent="0.35">
      <c r="A78" s="2"/>
      <c r="B78" s="6"/>
      <c r="E78" s="11"/>
      <c r="F78" s="11"/>
      <c r="G78" s="11"/>
      <c r="H78" s="11"/>
      <c r="I78" s="11"/>
      <c r="J78" s="11"/>
      <c r="K78" s="11"/>
      <c r="L78" s="11"/>
      <c r="M78" s="11"/>
      <c r="N78" s="11"/>
      <c r="T78" s="2"/>
      <c r="V78" s="11"/>
      <c r="W78" s="11"/>
      <c r="X78" s="11"/>
      <c r="Y78" s="11"/>
      <c r="Z78" s="11"/>
      <c r="AA78" s="11"/>
      <c r="AB78" s="11"/>
      <c r="AC78" s="11"/>
    </row>
    <row r="79" spans="1:30" ht="170.25" customHeight="1" x14ac:dyDescent="0.4">
      <c r="C79" s="76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8"/>
      <c r="P79" s="35"/>
      <c r="Q79" s="76"/>
      <c r="R79" s="77"/>
      <c r="S79" s="77"/>
      <c r="T79" s="78"/>
      <c r="U79" s="103">
        <v>45680</v>
      </c>
      <c r="V79" s="104"/>
      <c r="W79" s="105"/>
    </row>
    <row r="80" spans="1:30" ht="70.5" customHeight="1" x14ac:dyDescent="0.3">
      <c r="C80" s="128" t="s">
        <v>195</v>
      </c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30"/>
      <c r="P80" s="36" t="s">
        <v>182</v>
      </c>
      <c r="Q80" s="128" t="s">
        <v>152</v>
      </c>
      <c r="R80" s="129"/>
      <c r="S80" s="129"/>
      <c r="T80" s="130"/>
      <c r="U80" s="106"/>
      <c r="V80" s="107"/>
      <c r="W80" s="108"/>
      <c r="X80" s="20"/>
      <c r="Y80" s="20"/>
      <c r="Z80" s="20"/>
      <c r="AA80" s="20"/>
      <c r="AB80" s="20"/>
      <c r="AC80" s="20"/>
    </row>
    <row r="81" spans="3:23" ht="18" customHeight="1" x14ac:dyDescent="0.3">
      <c r="C81" s="93" t="s">
        <v>74</v>
      </c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38" t="s">
        <v>153</v>
      </c>
      <c r="Q81" s="91" t="s">
        <v>154</v>
      </c>
      <c r="R81" s="91"/>
      <c r="S81" s="91"/>
      <c r="T81" s="92"/>
      <c r="U81" s="94" t="s">
        <v>89</v>
      </c>
      <c r="V81" s="95"/>
      <c r="W81" s="96"/>
    </row>
    <row r="88" spans="3:23" x14ac:dyDescent="0.3">
      <c r="F88" s="12">
        <v>0</v>
      </c>
      <c r="G88" s="12">
        <v>0</v>
      </c>
    </row>
  </sheetData>
  <mergeCells count="96">
    <mergeCell ref="AA67:AB68"/>
    <mergeCell ref="AC67:AC68"/>
    <mergeCell ref="O69:P69"/>
    <mergeCell ref="AA69:AB70"/>
    <mergeCell ref="AC69:AC70"/>
    <mergeCell ref="W67:X68"/>
    <mergeCell ref="Y67:Z68"/>
    <mergeCell ref="W69:X70"/>
    <mergeCell ref="Y69:Z70"/>
    <mergeCell ref="S67:S68"/>
    <mergeCell ref="R69:R70"/>
    <mergeCell ref="S69:S70"/>
    <mergeCell ref="V65:V70"/>
    <mergeCell ref="A1:B2"/>
    <mergeCell ref="C1:U2"/>
    <mergeCell ref="V1:Z1"/>
    <mergeCell ref="AA1:AC1"/>
    <mergeCell ref="A39:A44"/>
    <mergeCell ref="E23:E31"/>
    <mergeCell ref="E32:E38"/>
    <mergeCell ref="E39:E44"/>
    <mergeCell ref="G5:G6"/>
    <mergeCell ref="H5:O5"/>
    <mergeCell ref="P5:P6"/>
    <mergeCell ref="A12:A13"/>
    <mergeCell ref="V2:Z2"/>
    <mergeCell ref="A3:B3"/>
    <mergeCell ref="C3:AC3"/>
    <mergeCell ref="A4:B4"/>
    <mergeCell ref="AA2:AC2"/>
    <mergeCell ref="D63:P63"/>
    <mergeCell ref="T63:T64"/>
    <mergeCell ref="Y63:AC63"/>
    <mergeCell ref="E45:E48"/>
    <mergeCell ref="E64:I64"/>
    <mergeCell ref="J64:N64"/>
    <mergeCell ref="O64:P64"/>
    <mergeCell ref="Y64:Z64"/>
    <mergeCell ref="C4:K4"/>
    <mergeCell ref="L4:O4"/>
    <mergeCell ref="P4:S4"/>
    <mergeCell ref="T4:U4"/>
    <mergeCell ref="V4:AC4"/>
    <mergeCell ref="R63:R64"/>
    <mergeCell ref="S63:S64"/>
    <mergeCell ref="A5:D5"/>
    <mergeCell ref="F5:F6"/>
    <mergeCell ref="C80:O80"/>
    <mergeCell ref="A45:A48"/>
    <mergeCell ref="A14:A22"/>
    <mergeCell ref="A23:A31"/>
    <mergeCell ref="A32:A38"/>
    <mergeCell ref="A61:T61"/>
    <mergeCell ref="C63:C64"/>
    <mergeCell ref="C65:C66"/>
    <mergeCell ref="D65:D66"/>
    <mergeCell ref="E65:I66"/>
    <mergeCell ref="J65:N66"/>
    <mergeCell ref="O65:P65"/>
    <mergeCell ref="A7:A11"/>
    <mergeCell ref="Q80:T80"/>
    <mergeCell ref="Q81:T81"/>
    <mergeCell ref="C81:O81"/>
    <mergeCell ref="U81:W81"/>
    <mergeCell ref="Q5:U5"/>
    <mergeCell ref="V5:AC5"/>
    <mergeCell ref="E12:E13"/>
    <mergeCell ref="E14:E22"/>
    <mergeCell ref="U79:W80"/>
    <mergeCell ref="O66:P66"/>
    <mergeCell ref="S65:S66"/>
    <mergeCell ref="Y65:Z66"/>
    <mergeCell ref="AA65:AB66"/>
    <mergeCell ref="AC65:AC66"/>
    <mergeCell ref="R65:R66"/>
    <mergeCell ref="AA64:AB64"/>
    <mergeCell ref="W65:X66"/>
    <mergeCell ref="Q79:T79"/>
    <mergeCell ref="E67:I68"/>
    <mergeCell ref="J67:N68"/>
    <mergeCell ref="O67:P67"/>
    <mergeCell ref="O68:P68"/>
    <mergeCell ref="E69:I70"/>
    <mergeCell ref="J69:N70"/>
    <mergeCell ref="O70:P70"/>
    <mergeCell ref="R67:R68"/>
    <mergeCell ref="E49:E55"/>
    <mergeCell ref="A49:A55"/>
    <mergeCell ref="A58:A60"/>
    <mergeCell ref="E58:E60"/>
    <mergeCell ref="C79:O79"/>
    <mergeCell ref="C69:C70"/>
    <mergeCell ref="D69:D70"/>
    <mergeCell ref="C67:C68"/>
    <mergeCell ref="D67:D68"/>
    <mergeCell ref="A56:A57"/>
  </mergeCells>
  <conditionalFormatting sqref="O56:O57 AC56:AC57">
    <cfRule type="containsText" dxfId="13" priority="1" operator="containsText" text="TRIVIAL">
      <formula>NOT(ISERROR(SEARCH("TRIVIAL",O56)))</formula>
    </cfRule>
    <cfRule type="beginsWith" dxfId="12" priority="2" operator="beginsWith" text="TOLERABLE">
      <formula>LEFT(O56,LEN("TOLERABLE"))="TOLERABLE"</formula>
    </cfRule>
    <cfRule type="containsText" dxfId="11" priority="3" operator="containsText" text="MODERADO">
      <formula>NOT(ISERROR(SEARCH("MODERADO",O56)))</formula>
    </cfRule>
    <cfRule type="containsText" dxfId="10" priority="4" operator="containsText" text="IMPORTANTE">
      <formula>NOT(ISERROR(SEARCH("IMPORTANTE",O56)))</formula>
    </cfRule>
    <cfRule type="beginsWith" dxfId="9" priority="5" operator="beginsWith" text="INTOLERABLE">
      <formula>LEFT(O56,LEN("INTOLERABLE"))="INTOLERABLE"</formula>
    </cfRule>
  </conditionalFormatting>
  <conditionalFormatting sqref="AC56:AC57">
    <cfRule type="containsText" dxfId="8" priority="6" operator="containsText" text="TRIVIAL">
      <formula>NOT(ISERROR(SEARCH("TRIVIAL",AC56)))</formula>
    </cfRule>
    <cfRule type="containsText" dxfId="7" priority="7" operator="containsText" text="INTOLERABLE">
      <formula>NOT(ISERROR(SEARCH("INTOLERABLE",AC56)))</formula>
    </cfRule>
    <cfRule type="containsText" dxfId="6" priority="8" operator="containsText" text="IMPORTANTE">
      <formula>NOT(ISERROR(SEARCH("IMPORTANTE",AC56)))</formula>
    </cfRule>
    <cfRule type="containsText" dxfId="5" priority="9" operator="containsText" text="MODERADO">
      <formula>NOT(ISERROR(SEARCH("MODERADO",AC56)))</formula>
    </cfRule>
    <cfRule type="containsText" dxfId="4" priority="10" operator="containsText" text="TOLERABLE">
      <formula>NOT(ISERROR(SEARCH("TOLERABLE",AC56)))</formula>
    </cfRule>
    <cfRule type="containsText" dxfId="3" priority="11" operator="containsText" text="INTOLERABLE">
      <formula>NOT(ISERROR(SEARCH("INTOLERABLE",AC56)))</formula>
    </cfRule>
    <cfRule type="containsText" dxfId="2" priority="12" operator="containsText" text="IMPORTANTE">
      <formula>NOT(ISERROR(SEARCH("IMPORTANTE",AC56)))</formula>
    </cfRule>
    <cfRule type="containsText" dxfId="1" priority="13" operator="containsText" text="MODERADO">
      <formula>NOT(ISERROR(SEARCH("MODERADO",AC56)))</formula>
    </cfRule>
    <cfRule type="containsText" dxfId="0" priority="14" operator="containsText" text="TOLERABLE">
      <formula>NOT(ISERROR(SEARCH("TOLERABLE",AC56)))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{727F2BE6-D520-44E3-AE6B-806B37114E88}</x14:id>
        </ext>
      </extLst>
    </cfRule>
  </conditionalFormatting>
  <pageMargins left="0.25" right="0.25" top="0.75" bottom="0.75" header="0.3" footer="0.3"/>
  <pageSetup paperSize="9" scale="25" fitToHeight="0" orientation="landscape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7F2BE6-D520-44E3-AE6B-806B37114E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AC56:AC57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cp:lastPrinted>2022-09-21T02:31:12Z</cp:lastPrinted>
  <dcterms:created xsi:type="dcterms:W3CDTF">2020-04-01T12:42:10Z</dcterms:created>
  <dcterms:modified xsi:type="dcterms:W3CDTF">2025-02-05T21:32:12Z</dcterms:modified>
</cp:coreProperties>
</file>